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3365" windowHeight="11775" tabRatio="802" activeTab="16"/>
  </bookViews>
  <sheets>
    <sheet name="01.1.7." sheetId="8" r:id="rId1"/>
    <sheet name="06.1.5." sheetId="6" r:id="rId2"/>
    <sheet name="08.4.1." sheetId="11" r:id="rId3"/>
    <sheet name="08.4.2." sheetId="12" r:id="rId4"/>
    <sheet name="09.1.10." sheetId="9" r:id="rId5"/>
    <sheet name="09.11.3." sheetId="13" r:id="rId6"/>
    <sheet name="09.14.1." sheetId="2" r:id="rId7"/>
    <sheet name="09.16.1." sheetId="14" r:id="rId8"/>
    <sheet name="09.29.1" sheetId="3" r:id="rId9"/>
    <sheet name="10.2.10." sheetId="1" r:id="rId10"/>
    <sheet name="15.piel." sheetId="7" r:id="rId11"/>
    <sheet name="24.piel." sheetId="15" r:id="rId12"/>
    <sheet name="34.piel." sheetId="10" r:id="rId13"/>
    <sheet name="01.1.1." sheetId="16" r:id="rId14"/>
    <sheet name="04.1.6." sheetId="17" r:id="rId15"/>
    <sheet name="09.24.1." sheetId="18" r:id="rId16"/>
    <sheet name="13.piel." sheetId="19" r:id="rId17"/>
  </sheets>
  <definedNames>
    <definedName name="_xlnm._FilterDatabase" localSheetId="13" hidden="1">'01.1.1.'!$A$18:$P$298</definedName>
    <definedName name="_xlnm._FilterDatabase" localSheetId="0" hidden="1">'01.1.7.'!$A$18:$P$298</definedName>
    <definedName name="_xlnm._FilterDatabase" localSheetId="14" hidden="1">'04.1.6.'!$A$18:$P$298</definedName>
    <definedName name="_xlnm._FilterDatabase" localSheetId="1" hidden="1">'06.1.5.'!$A$18:$P$298</definedName>
    <definedName name="_xlnm._FilterDatabase" localSheetId="2" hidden="1">'08.4.1.'!$A$18:$P$298</definedName>
    <definedName name="_xlnm._FilterDatabase" localSheetId="3" hidden="1">'08.4.2.'!$A$18:$P$298</definedName>
    <definedName name="_xlnm._FilterDatabase" localSheetId="4" hidden="1">'09.1.10.'!$A$18:$P$298</definedName>
    <definedName name="_xlnm._FilterDatabase" localSheetId="5" hidden="1">'09.11.3.'!$A$18:$P$298</definedName>
    <definedName name="_xlnm._FilterDatabase" localSheetId="6" hidden="1">'09.14.1.'!$A$18:$P$298</definedName>
    <definedName name="_xlnm._FilterDatabase" localSheetId="7" hidden="1">'09.16.1.'!$A$18:$P$298</definedName>
    <definedName name="_xlnm._FilterDatabase" localSheetId="15" hidden="1">'09.24.1.'!$A$18:$P$298</definedName>
    <definedName name="_xlnm._FilterDatabase" localSheetId="8" hidden="1">'09.29.1'!$A$18:$P$298</definedName>
    <definedName name="_xlnm._FilterDatabase" localSheetId="9" hidden="1">'10.2.10.'!$A$18:$P$298</definedName>
    <definedName name="_xlnm.Print_Titles" localSheetId="13">'01.1.1.'!$18:$18</definedName>
    <definedName name="_xlnm.Print_Titles" localSheetId="0">'01.1.7.'!$18:$18</definedName>
    <definedName name="_xlnm.Print_Titles" localSheetId="14">'04.1.6.'!$18:$18</definedName>
    <definedName name="_xlnm.Print_Titles" localSheetId="1">'06.1.5.'!$18:$18</definedName>
    <definedName name="_xlnm.Print_Titles" localSheetId="2">'08.4.1.'!$18:$18</definedName>
    <definedName name="_xlnm.Print_Titles" localSheetId="3">'08.4.2.'!$18:$18</definedName>
    <definedName name="_xlnm.Print_Titles" localSheetId="4">'09.1.10.'!$18:$18</definedName>
    <definedName name="_xlnm.Print_Titles" localSheetId="5">'09.11.3.'!$18:$18</definedName>
    <definedName name="_xlnm.Print_Titles" localSheetId="6">'09.14.1.'!$18:$18</definedName>
    <definedName name="_xlnm.Print_Titles" localSheetId="7">'09.16.1.'!$18:$18</definedName>
    <definedName name="_xlnm.Print_Titles" localSheetId="15">'09.24.1.'!$18:$18</definedName>
    <definedName name="_xlnm.Print_Titles" localSheetId="9">'10.2.10.'!$18:$18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9" l="1"/>
  <c r="I44" i="19"/>
  <c r="J43" i="19"/>
  <c r="I43" i="19"/>
  <c r="J42" i="19"/>
  <c r="I42" i="19"/>
  <c r="J41" i="19"/>
  <c r="I41" i="19"/>
  <c r="J40" i="19"/>
  <c r="I40" i="19"/>
  <c r="J39" i="19"/>
  <c r="I39" i="19"/>
  <c r="J38" i="19"/>
  <c r="I38" i="19"/>
  <c r="J37" i="19"/>
  <c r="I37" i="19"/>
  <c r="J36" i="19"/>
  <c r="I36" i="19"/>
  <c r="J35" i="19"/>
  <c r="I35" i="19"/>
  <c r="J34" i="19"/>
  <c r="I34" i="19"/>
  <c r="J33" i="19"/>
  <c r="I33" i="19"/>
  <c r="J32" i="19"/>
  <c r="I32" i="19"/>
  <c r="J31" i="19"/>
  <c r="I31" i="19"/>
  <c r="J30" i="19"/>
  <c r="I30" i="19"/>
  <c r="I27" i="19" s="1"/>
  <c r="J29" i="19"/>
  <c r="I29" i="19"/>
  <c r="I28" i="19"/>
  <c r="J27" i="19"/>
  <c r="H27" i="19"/>
  <c r="G27" i="19"/>
  <c r="F27" i="19"/>
  <c r="E27" i="19"/>
  <c r="I21" i="19"/>
  <c r="I20" i="19"/>
  <c r="I19" i="19"/>
  <c r="I18" i="19"/>
  <c r="I17" i="19"/>
  <c r="I16" i="19"/>
  <c r="I15" i="19"/>
  <c r="I14" i="19"/>
  <c r="I12" i="19" s="1"/>
  <c r="I13" i="19"/>
  <c r="G12" i="19"/>
  <c r="E12" i="19"/>
  <c r="O298" i="18"/>
  <c r="L298" i="18"/>
  <c r="I298" i="18"/>
  <c r="F298" i="18"/>
  <c r="C298" i="18" s="1"/>
  <c r="O297" i="18"/>
  <c r="L297" i="18"/>
  <c r="I297" i="18"/>
  <c r="F297" i="18"/>
  <c r="C297" i="18" s="1"/>
  <c r="O296" i="18"/>
  <c r="L296" i="18"/>
  <c r="I296" i="18"/>
  <c r="F296" i="18"/>
  <c r="C296" i="18"/>
  <c r="O295" i="18"/>
  <c r="L295" i="18"/>
  <c r="I295" i="18"/>
  <c r="F295" i="18"/>
  <c r="C295" i="18" s="1"/>
  <c r="O294" i="18"/>
  <c r="L294" i="18"/>
  <c r="I294" i="18"/>
  <c r="F294" i="18"/>
  <c r="C294" i="18" s="1"/>
  <c r="O293" i="18"/>
  <c r="L293" i="18"/>
  <c r="I293" i="18"/>
  <c r="F293" i="18"/>
  <c r="C293" i="18" s="1"/>
  <c r="O292" i="18"/>
  <c r="L292" i="18"/>
  <c r="I292" i="18"/>
  <c r="F292" i="18"/>
  <c r="C292" i="18"/>
  <c r="O291" i="18"/>
  <c r="O290" i="18" s="1"/>
  <c r="L291" i="18"/>
  <c r="I291" i="18"/>
  <c r="F291" i="18"/>
  <c r="F290" i="18" s="1"/>
  <c r="C290" i="18" s="1"/>
  <c r="N290" i="18"/>
  <c r="M290" i="18"/>
  <c r="L290" i="18"/>
  <c r="K290" i="18"/>
  <c r="J290" i="18"/>
  <c r="I290" i="18"/>
  <c r="H290" i="18"/>
  <c r="G290" i="18"/>
  <c r="E290" i="18"/>
  <c r="D290" i="18"/>
  <c r="O285" i="18"/>
  <c r="L285" i="18"/>
  <c r="I285" i="18"/>
  <c r="F285" i="18"/>
  <c r="C285" i="18" s="1"/>
  <c r="O284" i="18"/>
  <c r="O283" i="18" s="1"/>
  <c r="L284" i="18"/>
  <c r="I284" i="18"/>
  <c r="F284" i="18"/>
  <c r="C284" i="18"/>
  <c r="N283" i="18"/>
  <c r="M283" i="18"/>
  <c r="L283" i="18"/>
  <c r="K283" i="18"/>
  <c r="J283" i="18"/>
  <c r="I283" i="18"/>
  <c r="H283" i="18"/>
  <c r="G283" i="18"/>
  <c r="F283" i="18"/>
  <c r="E283" i="18"/>
  <c r="D283" i="18"/>
  <c r="O282" i="18"/>
  <c r="L282" i="18"/>
  <c r="I282" i="18"/>
  <c r="F282" i="18"/>
  <c r="C282" i="18" s="1"/>
  <c r="O281" i="18"/>
  <c r="N281" i="18"/>
  <c r="M281" i="18"/>
  <c r="L281" i="18"/>
  <c r="K281" i="18"/>
  <c r="J281" i="18"/>
  <c r="I281" i="18"/>
  <c r="H281" i="18"/>
  <c r="G281" i="18"/>
  <c r="F281" i="18"/>
  <c r="C281" i="18" s="1"/>
  <c r="E281" i="18"/>
  <c r="D281" i="18"/>
  <c r="O280" i="18"/>
  <c r="L280" i="18"/>
  <c r="I280" i="18"/>
  <c r="F280" i="18"/>
  <c r="C280" i="18"/>
  <c r="O279" i="18"/>
  <c r="L279" i="18"/>
  <c r="I279" i="18"/>
  <c r="F279" i="18"/>
  <c r="C279" i="18" s="1"/>
  <c r="O278" i="18"/>
  <c r="L278" i="18"/>
  <c r="I278" i="18"/>
  <c r="F278" i="18"/>
  <c r="C278" i="18" s="1"/>
  <c r="O277" i="18"/>
  <c r="L277" i="18"/>
  <c r="L276" i="18" s="1"/>
  <c r="I277" i="18"/>
  <c r="C277" i="18" s="1"/>
  <c r="F277" i="18"/>
  <c r="O276" i="18"/>
  <c r="N276" i="18"/>
  <c r="M276" i="18"/>
  <c r="K276" i="18"/>
  <c r="J276" i="18"/>
  <c r="H276" i="18"/>
  <c r="G276" i="18"/>
  <c r="F276" i="18"/>
  <c r="E276" i="18"/>
  <c r="D276" i="18"/>
  <c r="O275" i="18"/>
  <c r="L275" i="18"/>
  <c r="I275" i="18"/>
  <c r="F275" i="18"/>
  <c r="C275" i="18" s="1"/>
  <c r="O274" i="18"/>
  <c r="L274" i="18"/>
  <c r="I274" i="18"/>
  <c r="F274" i="18"/>
  <c r="C274" i="18" s="1"/>
  <c r="O273" i="18"/>
  <c r="L273" i="18"/>
  <c r="L272" i="18" s="1"/>
  <c r="L270" i="18" s="1"/>
  <c r="L269" i="18" s="1"/>
  <c r="I273" i="18"/>
  <c r="C273" i="18" s="1"/>
  <c r="F273" i="18"/>
  <c r="O272" i="18"/>
  <c r="N272" i="18"/>
  <c r="M272" i="18"/>
  <c r="K272" i="18"/>
  <c r="J272" i="18"/>
  <c r="H272" i="18"/>
  <c r="G272" i="18"/>
  <c r="F272" i="18"/>
  <c r="E272" i="18"/>
  <c r="D272" i="18"/>
  <c r="O271" i="18"/>
  <c r="O270" i="18" s="1"/>
  <c r="O269" i="18" s="1"/>
  <c r="L271" i="18"/>
  <c r="I271" i="18"/>
  <c r="F271" i="18"/>
  <c r="C271" i="18" s="1"/>
  <c r="N270" i="18"/>
  <c r="M270" i="18"/>
  <c r="K270" i="18"/>
  <c r="J270" i="18"/>
  <c r="H270" i="18"/>
  <c r="G270" i="18"/>
  <c r="F270" i="18"/>
  <c r="E270" i="18"/>
  <c r="D270" i="18"/>
  <c r="N269" i="18"/>
  <c r="M269" i="18"/>
  <c r="K269" i="18"/>
  <c r="J269" i="18"/>
  <c r="H269" i="18"/>
  <c r="G269" i="18"/>
  <c r="F269" i="18"/>
  <c r="E269" i="18"/>
  <c r="D269" i="18"/>
  <c r="O268" i="18"/>
  <c r="L268" i="18"/>
  <c r="I268" i="18"/>
  <c r="F268" i="18"/>
  <c r="C268" i="18"/>
  <c r="O267" i="18"/>
  <c r="L267" i="18"/>
  <c r="I267" i="18"/>
  <c r="F267" i="18"/>
  <c r="C267" i="18" s="1"/>
  <c r="O266" i="18"/>
  <c r="L266" i="18"/>
  <c r="I266" i="18"/>
  <c r="F266" i="18"/>
  <c r="C266" i="18" s="1"/>
  <c r="O265" i="18"/>
  <c r="L265" i="18"/>
  <c r="L264" i="18" s="1"/>
  <c r="C264" i="18" s="1"/>
  <c r="I265" i="18"/>
  <c r="F265" i="18"/>
  <c r="C265" i="18" s="1"/>
  <c r="O264" i="18"/>
  <c r="N264" i="18"/>
  <c r="M264" i="18"/>
  <c r="K264" i="18"/>
  <c r="J264" i="18"/>
  <c r="I264" i="18"/>
  <c r="H264" i="18"/>
  <c r="G264" i="18"/>
  <c r="F264" i="18"/>
  <c r="E264" i="18"/>
  <c r="D264" i="18"/>
  <c r="O263" i="18"/>
  <c r="L263" i="18"/>
  <c r="I263" i="18"/>
  <c r="F263" i="18"/>
  <c r="C263" i="18" s="1"/>
  <c r="O262" i="18"/>
  <c r="L262" i="18"/>
  <c r="I262" i="18"/>
  <c r="F262" i="18"/>
  <c r="C262" i="18" s="1"/>
  <c r="O261" i="18"/>
  <c r="L261" i="18"/>
  <c r="L260" i="18" s="1"/>
  <c r="I261" i="18"/>
  <c r="F261" i="18"/>
  <c r="C261" i="18" s="1"/>
  <c r="O260" i="18"/>
  <c r="N260" i="18"/>
  <c r="M260" i="18"/>
  <c r="K260" i="18"/>
  <c r="J260" i="18"/>
  <c r="I260" i="18"/>
  <c r="H260" i="18"/>
  <c r="G260" i="18"/>
  <c r="F260" i="18"/>
  <c r="E260" i="18"/>
  <c r="D260" i="18"/>
  <c r="O259" i="18"/>
  <c r="N259" i="18"/>
  <c r="M259" i="18"/>
  <c r="K259" i="18"/>
  <c r="J259" i="18"/>
  <c r="I259" i="18"/>
  <c r="H259" i="18"/>
  <c r="G259" i="18"/>
  <c r="F259" i="18"/>
  <c r="E259" i="18"/>
  <c r="D259" i="18"/>
  <c r="O258" i="18"/>
  <c r="L258" i="18"/>
  <c r="I258" i="18"/>
  <c r="F258" i="18"/>
  <c r="C258" i="18" s="1"/>
  <c r="O257" i="18"/>
  <c r="L257" i="18"/>
  <c r="I257" i="18"/>
  <c r="F257" i="18"/>
  <c r="C257" i="18" s="1"/>
  <c r="O256" i="18"/>
  <c r="L256" i="18"/>
  <c r="I256" i="18"/>
  <c r="F256" i="18"/>
  <c r="C256" i="18"/>
  <c r="O255" i="18"/>
  <c r="L255" i="18"/>
  <c r="I255" i="18"/>
  <c r="F255" i="18"/>
  <c r="C255" i="18" s="1"/>
  <c r="O254" i="18"/>
  <c r="L254" i="18"/>
  <c r="I254" i="18"/>
  <c r="F254" i="18"/>
  <c r="C254" i="18" s="1"/>
  <c r="O253" i="18"/>
  <c r="L253" i="18"/>
  <c r="I253" i="18"/>
  <c r="F253" i="18"/>
  <c r="C253" i="18"/>
  <c r="O252" i="18"/>
  <c r="N252" i="18"/>
  <c r="M252" i="18"/>
  <c r="L252" i="18"/>
  <c r="K252" i="18"/>
  <c r="J252" i="18"/>
  <c r="I252" i="18"/>
  <c r="H252" i="18"/>
  <c r="G252" i="18"/>
  <c r="F252" i="18"/>
  <c r="C252" i="18" s="1"/>
  <c r="E252" i="18"/>
  <c r="D252" i="18"/>
  <c r="O251" i="18"/>
  <c r="N251" i="18"/>
  <c r="M251" i="18"/>
  <c r="L251" i="18"/>
  <c r="K251" i="18"/>
  <c r="J251" i="18"/>
  <c r="I251" i="18"/>
  <c r="H251" i="18"/>
  <c r="G251" i="18"/>
  <c r="F251" i="18"/>
  <c r="E251" i="18"/>
  <c r="D251" i="18"/>
  <c r="C251" i="18"/>
  <c r="O250" i="18"/>
  <c r="L250" i="18"/>
  <c r="I250" i="18"/>
  <c r="F250" i="18"/>
  <c r="C250" i="18" s="1"/>
  <c r="O249" i="18"/>
  <c r="L249" i="18"/>
  <c r="I249" i="18"/>
  <c r="F249" i="18"/>
  <c r="C249" i="18" s="1"/>
  <c r="O248" i="18"/>
  <c r="L248" i="18"/>
  <c r="I248" i="18"/>
  <c r="F248" i="18"/>
  <c r="C248" i="18" s="1"/>
  <c r="O247" i="18"/>
  <c r="O246" i="18" s="1"/>
  <c r="O231" i="18" s="1"/>
  <c r="O230" i="18" s="1"/>
  <c r="L247" i="18"/>
  <c r="I247" i="18"/>
  <c r="F247" i="18"/>
  <c r="C247" i="18"/>
  <c r="N246" i="18"/>
  <c r="M246" i="18"/>
  <c r="L246" i="18"/>
  <c r="K246" i="18"/>
  <c r="J246" i="18"/>
  <c r="I246" i="18"/>
  <c r="H246" i="18"/>
  <c r="G246" i="18"/>
  <c r="F246" i="18"/>
  <c r="E246" i="18"/>
  <c r="D246" i="18"/>
  <c r="O245" i="18"/>
  <c r="L245" i="18"/>
  <c r="I245" i="18"/>
  <c r="C245" i="18" s="1"/>
  <c r="F245" i="18"/>
  <c r="O244" i="18"/>
  <c r="L244" i="18"/>
  <c r="I244" i="18"/>
  <c r="F244" i="18"/>
  <c r="C244" i="18" s="1"/>
  <c r="O243" i="18"/>
  <c r="L243" i="18"/>
  <c r="I243" i="18"/>
  <c r="F243" i="18"/>
  <c r="C243" i="18"/>
  <c r="O242" i="18"/>
  <c r="L242" i="18"/>
  <c r="I242" i="18"/>
  <c r="F242" i="18"/>
  <c r="C242" i="18" s="1"/>
  <c r="O241" i="18"/>
  <c r="L241" i="18"/>
  <c r="I241" i="18"/>
  <c r="F241" i="18"/>
  <c r="C241" i="18"/>
  <c r="O240" i="18"/>
  <c r="L240" i="18"/>
  <c r="I240" i="18"/>
  <c r="F240" i="18"/>
  <c r="C240" i="18" s="1"/>
  <c r="O239" i="18"/>
  <c r="L239" i="18"/>
  <c r="I239" i="18"/>
  <c r="F239" i="18"/>
  <c r="C239" i="18"/>
  <c r="O238" i="18"/>
  <c r="N238" i="18"/>
  <c r="M238" i="18"/>
  <c r="L238" i="18"/>
  <c r="K238" i="18"/>
  <c r="J238" i="18"/>
  <c r="I238" i="18"/>
  <c r="H238" i="18"/>
  <c r="G238" i="18"/>
  <c r="F238" i="18"/>
  <c r="C238" i="18" s="1"/>
  <c r="E238" i="18"/>
  <c r="D238" i="18"/>
  <c r="O237" i="18"/>
  <c r="L237" i="18"/>
  <c r="I237" i="18"/>
  <c r="C237" i="18" s="1"/>
  <c r="F237" i="18"/>
  <c r="O236" i="18"/>
  <c r="L236" i="18"/>
  <c r="L235" i="18" s="1"/>
  <c r="I236" i="18"/>
  <c r="F236" i="18"/>
  <c r="C236" i="18" s="1"/>
  <c r="O235" i="18"/>
  <c r="N235" i="18"/>
  <c r="M235" i="18"/>
  <c r="K235" i="18"/>
  <c r="J235" i="18"/>
  <c r="I235" i="18"/>
  <c r="H235" i="18"/>
  <c r="G235" i="18"/>
  <c r="F235" i="18"/>
  <c r="E235" i="18"/>
  <c r="D235" i="18"/>
  <c r="O234" i="18"/>
  <c r="L234" i="18"/>
  <c r="I234" i="18"/>
  <c r="F234" i="18"/>
  <c r="F233" i="18" s="1"/>
  <c r="O233" i="18"/>
  <c r="N233" i="18"/>
  <c r="M233" i="18"/>
  <c r="L233" i="18"/>
  <c r="K233" i="18"/>
  <c r="J233" i="18"/>
  <c r="I233" i="18"/>
  <c r="H233" i="18"/>
  <c r="G233" i="18"/>
  <c r="E233" i="18"/>
  <c r="D233" i="18"/>
  <c r="O232" i="18"/>
  <c r="L232" i="18"/>
  <c r="I232" i="18"/>
  <c r="F232" i="18"/>
  <c r="C232" i="18" s="1"/>
  <c r="N231" i="18"/>
  <c r="M231" i="18"/>
  <c r="K231" i="18"/>
  <c r="J231" i="18"/>
  <c r="I231" i="18"/>
  <c r="H231" i="18"/>
  <c r="G231" i="18"/>
  <c r="E231" i="18"/>
  <c r="D231" i="18"/>
  <c r="N230" i="18"/>
  <c r="M230" i="18"/>
  <c r="K230" i="18"/>
  <c r="J230" i="18"/>
  <c r="I230" i="18"/>
  <c r="H230" i="18"/>
  <c r="G230" i="18"/>
  <c r="E230" i="18"/>
  <c r="D230" i="18"/>
  <c r="O229" i="18"/>
  <c r="L229" i="18"/>
  <c r="I229" i="18"/>
  <c r="F229" i="18"/>
  <c r="C229" i="18" s="1"/>
  <c r="O228" i="18"/>
  <c r="L228" i="18"/>
  <c r="I228" i="18"/>
  <c r="F228" i="18"/>
  <c r="C228" i="18" s="1"/>
  <c r="O227" i="18"/>
  <c r="N227" i="18"/>
  <c r="M227" i="18"/>
  <c r="L227" i="18"/>
  <c r="K227" i="18"/>
  <c r="J227" i="18"/>
  <c r="I227" i="18"/>
  <c r="H227" i="18"/>
  <c r="G227" i="18"/>
  <c r="F227" i="18"/>
  <c r="E227" i="18"/>
  <c r="D227" i="18"/>
  <c r="C227" i="18"/>
  <c r="O226" i="18"/>
  <c r="L226" i="18"/>
  <c r="I226" i="18"/>
  <c r="F226" i="18"/>
  <c r="C226" i="18" s="1"/>
  <c r="O225" i="18"/>
  <c r="L225" i="18"/>
  <c r="I225" i="18"/>
  <c r="C225" i="18" s="1"/>
  <c r="F225" i="18"/>
  <c r="O224" i="18"/>
  <c r="L224" i="18"/>
  <c r="I224" i="18"/>
  <c r="F224" i="18"/>
  <c r="C224" i="18" s="1"/>
  <c r="O223" i="18"/>
  <c r="L223" i="18"/>
  <c r="I223" i="18"/>
  <c r="C223" i="18" s="1"/>
  <c r="F223" i="18"/>
  <c r="O222" i="18"/>
  <c r="L222" i="18"/>
  <c r="I222" i="18"/>
  <c r="F222" i="18"/>
  <c r="C222" i="18" s="1"/>
  <c r="O221" i="18"/>
  <c r="L221" i="18"/>
  <c r="I221" i="18"/>
  <c r="F221" i="18"/>
  <c r="C221" i="18"/>
  <c r="O220" i="18"/>
  <c r="L220" i="18"/>
  <c r="I220" i="18"/>
  <c r="F220" i="18"/>
  <c r="C220" i="18" s="1"/>
  <c r="O219" i="18"/>
  <c r="L219" i="18"/>
  <c r="I219" i="18"/>
  <c r="F219" i="18"/>
  <c r="C219" i="18" s="1"/>
  <c r="O218" i="18"/>
  <c r="L218" i="18"/>
  <c r="I218" i="18"/>
  <c r="F218" i="18"/>
  <c r="C218" i="18" s="1"/>
  <c r="O217" i="18"/>
  <c r="L217" i="18"/>
  <c r="I217" i="18"/>
  <c r="F217" i="18"/>
  <c r="C217" i="18"/>
  <c r="O216" i="18"/>
  <c r="N216" i="18"/>
  <c r="M216" i="18"/>
  <c r="L216" i="18"/>
  <c r="K216" i="18"/>
  <c r="J216" i="18"/>
  <c r="I216" i="18"/>
  <c r="H216" i="18"/>
  <c r="G216" i="18"/>
  <c r="F216" i="18"/>
  <c r="E216" i="18"/>
  <c r="D216" i="18"/>
  <c r="C216" i="18"/>
  <c r="O215" i="18"/>
  <c r="L215" i="18"/>
  <c r="I215" i="18"/>
  <c r="F215" i="18"/>
  <c r="C215" i="18" s="1"/>
  <c r="O214" i="18"/>
  <c r="L214" i="18"/>
  <c r="I214" i="18"/>
  <c r="F214" i="18"/>
  <c r="C214" i="18" s="1"/>
  <c r="O213" i="18"/>
  <c r="L213" i="18"/>
  <c r="I213" i="18"/>
  <c r="F213" i="18"/>
  <c r="C213" i="18"/>
  <c r="O212" i="18"/>
  <c r="L212" i="18"/>
  <c r="I212" i="18"/>
  <c r="F212" i="18"/>
  <c r="C212" i="18" s="1"/>
  <c r="O211" i="18"/>
  <c r="L211" i="18"/>
  <c r="I211" i="18"/>
  <c r="F211" i="18"/>
  <c r="C211" i="18" s="1"/>
  <c r="O210" i="18"/>
  <c r="L210" i="18"/>
  <c r="I210" i="18"/>
  <c r="F210" i="18"/>
  <c r="C210" i="18" s="1"/>
  <c r="O209" i="18"/>
  <c r="L209" i="18"/>
  <c r="I209" i="18"/>
  <c r="F209" i="18"/>
  <c r="C209" i="18"/>
  <c r="O208" i="18"/>
  <c r="L208" i="18"/>
  <c r="I208" i="18"/>
  <c r="F208" i="18"/>
  <c r="C208" i="18" s="1"/>
  <c r="O207" i="18"/>
  <c r="L207" i="18"/>
  <c r="I207" i="18"/>
  <c r="F207" i="18"/>
  <c r="C207" i="18" s="1"/>
  <c r="O206" i="18"/>
  <c r="L206" i="18"/>
  <c r="L205" i="18" s="1"/>
  <c r="I206" i="18"/>
  <c r="F206" i="18"/>
  <c r="C206" i="18" s="1"/>
  <c r="O205" i="18"/>
  <c r="N205" i="18"/>
  <c r="M205" i="18"/>
  <c r="K205" i="18"/>
  <c r="J205" i="18"/>
  <c r="I205" i="18"/>
  <c r="H205" i="18"/>
  <c r="G205" i="18"/>
  <c r="F205" i="18"/>
  <c r="E205" i="18"/>
  <c r="D205" i="18"/>
  <c r="O204" i="18"/>
  <c r="N204" i="18"/>
  <c r="M204" i="18"/>
  <c r="K204" i="18"/>
  <c r="J204" i="18"/>
  <c r="I204" i="18"/>
  <c r="H204" i="18"/>
  <c r="G204" i="18"/>
  <c r="F204" i="18"/>
  <c r="E204" i="18"/>
  <c r="D204" i="18"/>
  <c r="O203" i="18"/>
  <c r="L203" i="18"/>
  <c r="I203" i="18"/>
  <c r="F203" i="18"/>
  <c r="C203" i="18"/>
  <c r="O202" i="18"/>
  <c r="L202" i="18"/>
  <c r="I202" i="18"/>
  <c r="F202" i="18"/>
  <c r="C202" i="18" s="1"/>
  <c r="O201" i="18"/>
  <c r="L201" i="18"/>
  <c r="I201" i="18"/>
  <c r="C201" i="18" s="1"/>
  <c r="F201" i="18"/>
  <c r="O200" i="18"/>
  <c r="L200" i="18"/>
  <c r="I200" i="18"/>
  <c r="F200" i="18"/>
  <c r="C200" i="18" s="1"/>
  <c r="O199" i="18"/>
  <c r="O198" i="18" s="1"/>
  <c r="O196" i="18" s="1"/>
  <c r="O195" i="18" s="1"/>
  <c r="O194" i="18" s="1"/>
  <c r="L199" i="18"/>
  <c r="I199" i="18"/>
  <c r="F199" i="18"/>
  <c r="C199" i="18"/>
  <c r="N198" i="18"/>
  <c r="M198" i="18"/>
  <c r="M196" i="18" s="1"/>
  <c r="M195" i="18" s="1"/>
  <c r="M194" i="18" s="1"/>
  <c r="L198" i="18"/>
  <c r="K198" i="18"/>
  <c r="J198" i="18"/>
  <c r="I198" i="18"/>
  <c r="H198" i="18"/>
  <c r="G198" i="18"/>
  <c r="F198" i="18"/>
  <c r="E198" i="18"/>
  <c r="E196" i="18" s="1"/>
  <c r="E195" i="18" s="1"/>
  <c r="E194" i="18" s="1"/>
  <c r="D198" i="18"/>
  <c r="O197" i="18"/>
  <c r="L197" i="18"/>
  <c r="I197" i="18"/>
  <c r="C197" i="18" s="1"/>
  <c r="F197" i="18"/>
  <c r="N196" i="18"/>
  <c r="N195" i="18" s="1"/>
  <c r="N194" i="18" s="1"/>
  <c r="L196" i="18"/>
  <c r="K196" i="18"/>
  <c r="J196" i="18"/>
  <c r="J195" i="18" s="1"/>
  <c r="J194" i="18" s="1"/>
  <c r="H196" i="18"/>
  <c r="G196" i="18"/>
  <c r="F196" i="18"/>
  <c r="D196" i="18"/>
  <c r="K195" i="18"/>
  <c r="K194" i="18" s="1"/>
  <c r="H195" i="18"/>
  <c r="G195" i="18"/>
  <c r="G194" i="18" s="1"/>
  <c r="D195" i="18"/>
  <c r="H194" i="18"/>
  <c r="D194" i="18"/>
  <c r="O193" i="18"/>
  <c r="L193" i="18"/>
  <c r="I193" i="18"/>
  <c r="C193" i="18" s="1"/>
  <c r="F193" i="18"/>
  <c r="O192" i="18"/>
  <c r="N192" i="18"/>
  <c r="N191" i="18" s="1"/>
  <c r="M192" i="18"/>
  <c r="L192" i="18"/>
  <c r="K192" i="18"/>
  <c r="J192" i="18"/>
  <c r="J191" i="18" s="1"/>
  <c r="H192" i="18"/>
  <c r="G192" i="18"/>
  <c r="F192" i="18"/>
  <c r="E192" i="18"/>
  <c r="D192" i="18"/>
  <c r="O191" i="18"/>
  <c r="M191" i="18"/>
  <c r="L191" i="18"/>
  <c r="K191" i="18"/>
  <c r="H191" i="18"/>
  <c r="G191" i="18"/>
  <c r="E191" i="18"/>
  <c r="D191" i="18"/>
  <c r="O190" i="18"/>
  <c r="L190" i="18"/>
  <c r="I190" i="18"/>
  <c r="F190" i="18"/>
  <c r="C190" i="18" s="1"/>
  <c r="O189" i="18"/>
  <c r="L189" i="18"/>
  <c r="I189" i="18"/>
  <c r="I188" i="18" s="1"/>
  <c r="F189" i="18"/>
  <c r="C189" i="18"/>
  <c r="O188" i="18"/>
  <c r="N188" i="18"/>
  <c r="N187" i="18" s="1"/>
  <c r="M188" i="18"/>
  <c r="L188" i="18"/>
  <c r="K188" i="18"/>
  <c r="J188" i="18"/>
  <c r="J187" i="18" s="1"/>
  <c r="H188" i="18"/>
  <c r="G188" i="18"/>
  <c r="F188" i="18"/>
  <c r="E188" i="18"/>
  <c r="D188" i="18"/>
  <c r="O187" i="18"/>
  <c r="M187" i="18"/>
  <c r="L187" i="18"/>
  <c r="K187" i="18"/>
  <c r="H187" i="18"/>
  <c r="G187" i="18"/>
  <c r="E187" i="18"/>
  <c r="D187" i="18"/>
  <c r="O186" i="18"/>
  <c r="L186" i="18"/>
  <c r="I186" i="18"/>
  <c r="F186" i="18"/>
  <c r="C186" i="18" s="1"/>
  <c r="O185" i="18"/>
  <c r="L185" i="18"/>
  <c r="I185" i="18"/>
  <c r="I184" i="18" s="1"/>
  <c r="C184" i="18" s="1"/>
  <c r="F185" i="18"/>
  <c r="C185" i="18"/>
  <c r="O184" i="18"/>
  <c r="N184" i="18"/>
  <c r="M184" i="18"/>
  <c r="L184" i="18"/>
  <c r="K184" i="18"/>
  <c r="J184" i="18"/>
  <c r="H184" i="18"/>
  <c r="G184" i="18"/>
  <c r="F184" i="18"/>
  <c r="E184" i="18"/>
  <c r="D184" i="18"/>
  <c r="O183" i="18"/>
  <c r="L183" i="18"/>
  <c r="I183" i="18"/>
  <c r="F183" i="18"/>
  <c r="C183" i="18" s="1"/>
  <c r="O182" i="18"/>
  <c r="L182" i="18"/>
  <c r="I182" i="18"/>
  <c r="F182" i="18"/>
  <c r="C182" i="18" s="1"/>
  <c r="O181" i="18"/>
  <c r="L181" i="18"/>
  <c r="I181" i="18"/>
  <c r="F181" i="18"/>
  <c r="C181" i="18"/>
  <c r="O180" i="18"/>
  <c r="O179" i="18" s="1"/>
  <c r="L180" i="18"/>
  <c r="I180" i="18"/>
  <c r="F180" i="18"/>
  <c r="C180" i="18" s="1"/>
  <c r="N179" i="18"/>
  <c r="M179" i="18"/>
  <c r="L179" i="18"/>
  <c r="K179" i="18"/>
  <c r="J179" i="18"/>
  <c r="I179" i="18"/>
  <c r="H179" i="18"/>
  <c r="G179" i="18"/>
  <c r="E179" i="18"/>
  <c r="D179" i="18"/>
  <c r="O178" i="18"/>
  <c r="L178" i="18"/>
  <c r="I178" i="18"/>
  <c r="F178" i="18"/>
  <c r="O177" i="18"/>
  <c r="L177" i="18"/>
  <c r="I177" i="18"/>
  <c r="F177" i="18"/>
  <c r="C177" i="18"/>
  <c r="O176" i="18"/>
  <c r="L176" i="18"/>
  <c r="I176" i="18"/>
  <c r="F176" i="18"/>
  <c r="F175" i="18" s="1"/>
  <c r="N175" i="18"/>
  <c r="M175" i="18"/>
  <c r="M174" i="18" s="1"/>
  <c r="M173" i="18" s="1"/>
  <c r="L175" i="18"/>
  <c r="L174" i="18" s="1"/>
  <c r="L173" i="18" s="1"/>
  <c r="K175" i="18"/>
  <c r="K174" i="18" s="1"/>
  <c r="J175" i="18"/>
  <c r="I175" i="18"/>
  <c r="H175" i="18"/>
  <c r="H174" i="18" s="1"/>
  <c r="H173" i="18" s="1"/>
  <c r="G175" i="18"/>
  <c r="G174" i="18" s="1"/>
  <c r="E175" i="18"/>
  <c r="D175" i="18"/>
  <c r="N174" i="18"/>
  <c r="N173" i="18" s="1"/>
  <c r="J174" i="18"/>
  <c r="J173" i="18" s="1"/>
  <c r="I174" i="18"/>
  <c r="I173" i="18" s="1"/>
  <c r="E174" i="18"/>
  <c r="E173" i="18" s="1"/>
  <c r="D174" i="18"/>
  <c r="D173" i="18" s="1"/>
  <c r="K173" i="18"/>
  <c r="G173" i="18"/>
  <c r="O172" i="18"/>
  <c r="L172" i="18"/>
  <c r="I172" i="18"/>
  <c r="F172" i="18"/>
  <c r="C172" i="18"/>
  <c r="O171" i="18"/>
  <c r="L171" i="18"/>
  <c r="I171" i="18"/>
  <c r="F171" i="18"/>
  <c r="C171" i="18" s="1"/>
  <c r="O170" i="18"/>
  <c r="L170" i="18"/>
  <c r="I170" i="18"/>
  <c r="F170" i="18"/>
  <c r="O169" i="18"/>
  <c r="L169" i="18"/>
  <c r="I169" i="18"/>
  <c r="C169" i="18" s="1"/>
  <c r="F169" i="18"/>
  <c r="O168" i="18"/>
  <c r="L168" i="18"/>
  <c r="C168" i="18" s="1"/>
  <c r="I168" i="18"/>
  <c r="F168" i="18"/>
  <c r="O167" i="18"/>
  <c r="O166" i="18" s="1"/>
  <c r="L167" i="18"/>
  <c r="I167" i="18"/>
  <c r="F167" i="18"/>
  <c r="C167" i="18"/>
  <c r="N166" i="18"/>
  <c r="M166" i="18"/>
  <c r="K166" i="18"/>
  <c r="J166" i="18"/>
  <c r="H166" i="18"/>
  <c r="H165" i="18" s="1"/>
  <c r="G166" i="18"/>
  <c r="F166" i="18"/>
  <c r="E166" i="18"/>
  <c r="D166" i="18"/>
  <c r="O165" i="18"/>
  <c r="N165" i="18"/>
  <c r="M165" i="18"/>
  <c r="K165" i="18"/>
  <c r="J165" i="18"/>
  <c r="G165" i="18"/>
  <c r="E165" i="18"/>
  <c r="D165" i="18"/>
  <c r="O164" i="18"/>
  <c r="L164" i="18"/>
  <c r="I164" i="18"/>
  <c r="C164" i="18" s="1"/>
  <c r="F164" i="18"/>
  <c r="O163" i="18"/>
  <c r="L163" i="18"/>
  <c r="I163" i="18"/>
  <c r="F163" i="18"/>
  <c r="C163" i="18"/>
  <c r="O162" i="18"/>
  <c r="O160" i="18" s="1"/>
  <c r="L162" i="18"/>
  <c r="I162" i="18"/>
  <c r="F162" i="18"/>
  <c r="C162" i="18" s="1"/>
  <c r="O161" i="18"/>
  <c r="L161" i="18"/>
  <c r="L160" i="18" s="1"/>
  <c r="I161" i="18"/>
  <c r="I160" i="18" s="1"/>
  <c r="F161" i="18"/>
  <c r="C161" i="18" s="1"/>
  <c r="N160" i="18"/>
  <c r="M160" i="18"/>
  <c r="K160" i="18"/>
  <c r="J160" i="18"/>
  <c r="H160" i="18"/>
  <c r="G160" i="18"/>
  <c r="F160" i="18"/>
  <c r="E160" i="18"/>
  <c r="D160" i="18"/>
  <c r="O159" i="18"/>
  <c r="L159" i="18"/>
  <c r="I159" i="18"/>
  <c r="F159" i="18"/>
  <c r="C159" i="18"/>
  <c r="O158" i="18"/>
  <c r="L158" i="18"/>
  <c r="I158" i="18"/>
  <c r="F158" i="18"/>
  <c r="C158" i="18" s="1"/>
  <c r="O157" i="18"/>
  <c r="L157" i="18"/>
  <c r="I157" i="18"/>
  <c r="F157" i="18"/>
  <c r="C157" i="18" s="1"/>
  <c r="O156" i="18"/>
  <c r="L156" i="18"/>
  <c r="I156" i="18"/>
  <c r="C156" i="18" s="1"/>
  <c r="F156" i="18"/>
  <c r="O155" i="18"/>
  <c r="L155" i="18"/>
  <c r="I155" i="18"/>
  <c r="F155" i="18"/>
  <c r="C155" i="18"/>
  <c r="O154" i="18"/>
  <c r="L154" i="18"/>
  <c r="I154" i="18"/>
  <c r="F154" i="18"/>
  <c r="C154" i="18" s="1"/>
  <c r="O153" i="18"/>
  <c r="L153" i="18"/>
  <c r="I153" i="18"/>
  <c r="F153" i="18"/>
  <c r="C153" i="18" s="1"/>
  <c r="O152" i="18"/>
  <c r="L152" i="18"/>
  <c r="L151" i="18" s="1"/>
  <c r="I152" i="18"/>
  <c r="C152" i="18" s="1"/>
  <c r="F152" i="18"/>
  <c r="O151" i="18"/>
  <c r="N151" i="18"/>
  <c r="M151" i="18"/>
  <c r="K151" i="18"/>
  <c r="J151" i="18"/>
  <c r="H151" i="18"/>
  <c r="G151" i="18"/>
  <c r="E151" i="18"/>
  <c r="D151" i="18"/>
  <c r="O150" i="18"/>
  <c r="L150" i="18"/>
  <c r="I150" i="18"/>
  <c r="F150" i="18"/>
  <c r="C150" i="18" s="1"/>
  <c r="O149" i="18"/>
  <c r="L149" i="18"/>
  <c r="I149" i="18"/>
  <c r="F149" i="18"/>
  <c r="C149" i="18" s="1"/>
  <c r="O148" i="18"/>
  <c r="L148" i="18"/>
  <c r="I148" i="18"/>
  <c r="C148" i="18" s="1"/>
  <c r="F148" i="18"/>
  <c r="O147" i="18"/>
  <c r="L147" i="18"/>
  <c r="I147" i="18"/>
  <c r="F147" i="18"/>
  <c r="C147" i="18"/>
  <c r="O146" i="18"/>
  <c r="O144" i="18" s="1"/>
  <c r="L146" i="18"/>
  <c r="I146" i="18"/>
  <c r="F146" i="18"/>
  <c r="C146" i="18" s="1"/>
  <c r="O145" i="18"/>
  <c r="L145" i="18"/>
  <c r="L144" i="18" s="1"/>
  <c r="I145" i="18"/>
  <c r="I144" i="18" s="1"/>
  <c r="F145" i="18"/>
  <c r="C145" i="18" s="1"/>
  <c r="N144" i="18"/>
  <c r="M144" i="18"/>
  <c r="K144" i="18"/>
  <c r="J144" i="18"/>
  <c r="H144" i="18"/>
  <c r="G144" i="18"/>
  <c r="F144" i="18"/>
  <c r="C144" i="18" s="1"/>
  <c r="E144" i="18"/>
  <c r="D144" i="18"/>
  <c r="O143" i="18"/>
  <c r="L143" i="18"/>
  <c r="I143" i="18"/>
  <c r="F143" i="18"/>
  <c r="C143" i="18"/>
  <c r="O142" i="18"/>
  <c r="O141" i="18" s="1"/>
  <c r="L142" i="18"/>
  <c r="I142" i="18"/>
  <c r="F142" i="18"/>
  <c r="F141" i="18" s="1"/>
  <c r="N141" i="18"/>
  <c r="M141" i="18"/>
  <c r="M130" i="18" s="1"/>
  <c r="L141" i="18"/>
  <c r="K141" i="18"/>
  <c r="J141" i="18"/>
  <c r="I141" i="18"/>
  <c r="H141" i="18"/>
  <c r="G141" i="18"/>
  <c r="E141" i="18"/>
  <c r="E130" i="18" s="1"/>
  <c r="D141" i="18"/>
  <c r="O140" i="18"/>
  <c r="L140" i="18"/>
  <c r="I140" i="18"/>
  <c r="C140" i="18" s="1"/>
  <c r="F140" i="18"/>
  <c r="O139" i="18"/>
  <c r="L139" i="18"/>
  <c r="I139" i="18"/>
  <c r="F139" i="18"/>
  <c r="C139" i="18"/>
  <c r="O138" i="18"/>
  <c r="O136" i="18" s="1"/>
  <c r="L138" i="18"/>
  <c r="I138" i="18"/>
  <c r="F138" i="18"/>
  <c r="C138" i="18" s="1"/>
  <c r="O137" i="18"/>
  <c r="L137" i="18"/>
  <c r="L136" i="18" s="1"/>
  <c r="I137" i="18"/>
  <c r="I136" i="18" s="1"/>
  <c r="F137" i="18"/>
  <c r="C137" i="18" s="1"/>
  <c r="N136" i="18"/>
  <c r="M136" i="18"/>
  <c r="K136" i="18"/>
  <c r="J136" i="18"/>
  <c r="H136" i="18"/>
  <c r="G136" i="18"/>
  <c r="F136" i="18"/>
  <c r="E136" i="18"/>
  <c r="D136" i="18"/>
  <c r="O135" i="18"/>
  <c r="L135" i="18"/>
  <c r="I135" i="18"/>
  <c r="F135" i="18"/>
  <c r="C135" i="18"/>
  <c r="O134" i="18"/>
  <c r="L134" i="18"/>
  <c r="I134" i="18"/>
  <c r="F134" i="18"/>
  <c r="C134" i="18" s="1"/>
  <c r="O133" i="18"/>
  <c r="L133" i="18"/>
  <c r="I133" i="18"/>
  <c r="F133" i="18"/>
  <c r="C133" i="18" s="1"/>
  <c r="O132" i="18"/>
  <c r="L132" i="18"/>
  <c r="L131" i="18" s="1"/>
  <c r="I132" i="18"/>
  <c r="C132" i="18" s="1"/>
  <c r="F132" i="18"/>
  <c r="O131" i="18"/>
  <c r="N131" i="18"/>
  <c r="N130" i="18" s="1"/>
  <c r="M131" i="18"/>
  <c r="K131" i="18"/>
  <c r="K130" i="18" s="1"/>
  <c r="J131" i="18"/>
  <c r="J130" i="18" s="1"/>
  <c r="H131" i="18"/>
  <c r="G131" i="18"/>
  <c r="G130" i="18" s="1"/>
  <c r="E131" i="18"/>
  <c r="D131" i="18"/>
  <c r="H130" i="18"/>
  <c r="D130" i="18"/>
  <c r="O129" i="18"/>
  <c r="L129" i="18"/>
  <c r="L128" i="18" s="1"/>
  <c r="I129" i="18"/>
  <c r="I128" i="18" s="1"/>
  <c r="F129" i="18"/>
  <c r="C129" i="18" s="1"/>
  <c r="O128" i="18"/>
  <c r="N128" i="18"/>
  <c r="M128" i="18"/>
  <c r="K128" i="18"/>
  <c r="J128" i="18"/>
  <c r="H128" i="18"/>
  <c r="G128" i="18"/>
  <c r="F128" i="18"/>
  <c r="E128" i="18"/>
  <c r="D128" i="18"/>
  <c r="O127" i="18"/>
  <c r="L127" i="18"/>
  <c r="H127" i="18"/>
  <c r="I127" i="18" s="1"/>
  <c r="I122" i="18" s="1"/>
  <c r="F127" i="18"/>
  <c r="O126" i="18"/>
  <c r="L126" i="18"/>
  <c r="I126" i="18"/>
  <c r="F126" i="18"/>
  <c r="C126" i="18" s="1"/>
  <c r="O125" i="18"/>
  <c r="L125" i="18"/>
  <c r="L122" i="18" s="1"/>
  <c r="I125" i="18"/>
  <c r="C125" i="18" s="1"/>
  <c r="F125" i="18"/>
  <c r="O124" i="18"/>
  <c r="L124" i="18"/>
  <c r="I124" i="18"/>
  <c r="F124" i="18"/>
  <c r="C124" i="18"/>
  <c r="O123" i="18"/>
  <c r="O122" i="18" s="1"/>
  <c r="L123" i="18"/>
  <c r="I123" i="18"/>
  <c r="F123" i="18"/>
  <c r="F122" i="18" s="1"/>
  <c r="N122" i="18"/>
  <c r="M122" i="18"/>
  <c r="K122" i="18"/>
  <c r="J122" i="18"/>
  <c r="H122" i="18"/>
  <c r="G122" i="18"/>
  <c r="E122" i="18"/>
  <c r="D122" i="18"/>
  <c r="O121" i="18"/>
  <c r="L121" i="18"/>
  <c r="I121" i="18"/>
  <c r="C121" i="18" s="1"/>
  <c r="F121" i="18"/>
  <c r="O120" i="18"/>
  <c r="L120" i="18"/>
  <c r="I120" i="18"/>
  <c r="F120" i="18"/>
  <c r="C120" i="18"/>
  <c r="O119" i="18"/>
  <c r="L119" i="18"/>
  <c r="I119" i="18"/>
  <c r="F119" i="18"/>
  <c r="C119" i="18" s="1"/>
  <c r="O118" i="18"/>
  <c r="L118" i="18"/>
  <c r="I118" i="18"/>
  <c r="F118" i="18"/>
  <c r="C118" i="18" s="1"/>
  <c r="O117" i="18"/>
  <c r="L117" i="18"/>
  <c r="L116" i="18" s="1"/>
  <c r="I117" i="18"/>
  <c r="C117" i="18" s="1"/>
  <c r="F117" i="18"/>
  <c r="O116" i="18"/>
  <c r="N116" i="18"/>
  <c r="M116" i="18"/>
  <c r="K116" i="18"/>
  <c r="J116" i="18"/>
  <c r="H116" i="18"/>
  <c r="G116" i="18"/>
  <c r="E116" i="18"/>
  <c r="D116" i="18"/>
  <c r="O115" i="18"/>
  <c r="L115" i="18"/>
  <c r="I115" i="18"/>
  <c r="F115" i="18"/>
  <c r="C115" i="18" s="1"/>
  <c r="O114" i="18"/>
  <c r="L114" i="18"/>
  <c r="I114" i="18"/>
  <c r="F114" i="18"/>
  <c r="C114" i="18" s="1"/>
  <c r="O113" i="18"/>
  <c r="L113" i="18"/>
  <c r="L112" i="18" s="1"/>
  <c r="I113" i="18"/>
  <c r="C113" i="18" s="1"/>
  <c r="F113" i="18"/>
  <c r="O112" i="18"/>
  <c r="N112" i="18"/>
  <c r="M112" i="18"/>
  <c r="K112" i="18"/>
  <c r="J112" i="18"/>
  <c r="H112" i="18"/>
  <c r="G112" i="18"/>
  <c r="E112" i="18"/>
  <c r="D112" i="18"/>
  <c r="O111" i="18"/>
  <c r="L111" i="18"/>
  <c r="I111" i="18"/>
  <c r="F111" i="18"/>
  <c r="C111" i="18" s="1"/>
  <c r="O110" i="18"/>
  <c r="L110" i="18"/>
  <c r="I110" i="18"/>
  <c r="F110" i="18"/>
  <c r="C110" i="18" s="1"/>
  <c r="O109" i="18"/>
  <c r="L109" i="18"/>
  <c r="I109" i="18"/>
  <c r="C109" i="18" s="1"/>
  <c r="F109" i="18"/>
  <c r="O108" i="18"/>
  <c r="L108" i="18"/>
  <c r="I108" i="18"/>
  <c r="F108" i="18"/>
  <c r="C108" i="18"/>
  <c r="O107" i="18"/>
  <c r="L107" i="18"/>
  <c r="I107" i="18"/>
  <c r="F107" i="18"/>
  <c r="C107" i="18" s="1"/>
  <c r="O106" i="18"/>
  <c r="L106" i="18"/>
  <c r="I106" i="18"/>
  <c r="F106" i="18"/>
  <c r="C106" i="18" s="1"/>
  <c r="O105" i="18"/>
  <c r="L105" i="18"/>
  <c r="I105" i="18"/>
  <c r="C105" i="18" s="1"/>
  <c r="F105" i="18"/>
  <c r="O104" i="18"/>
  <c r="O103" i="18" s="1"/>
  <c r="L104" i="18"/>
  <c r="I104" i="18"/>
  <c r="F104" i="18"/>
  <c r="F103" i="18" s="1"/>
  <c r="C104" i="18"/>
  <c r="N103" i="18"/>
  <c r="M103" i="18"/>
  <c r="L103" i="18"/>
  <c r="K103" i="18"/>
  <c r="J103" i="18"/>
  <c r="H103" i="18"/>
  <c r="G103" i="18"/>
  <c r="E103" i="18"/>
  <c r="D103" i="18"/>
  <c r="O102" i="18"/>
  <c r="L102" i="18"/>
  <c r="I102" i="18"/>
  <c r="F102" i="18"/>
  <c r="C102" i="18" s="1"/>
  <c r="O101" i="18"/>
  <c r="L101" i="18"/>
  <c r="I101" i="18"/>
  <c r="C101" i="18" s="1"/>
  <c r="F101" i="18"/>
  <c r="O100" i="18"/>
  <c r="L100" i="18"/>
  <c r="I100" i="18"/>
  <c r="F100" i="18"/>
  <c r="C100" i="18"/>
  <c r="O99" i="18"/>
  <c r="L99" i="18"/>
  <c r="I99" i="18"/>
  <c r="F99" i="18"/>
  <c r="C99" i="18" s="1"/>
  <c r="O98" i="18"/>
  <c r="L98" i="18"/>
  <c r="I98" i="18"/>
  <c r="F98" i="18"/>
  <c r="C98" i="18" s="1"/>
  <c r="O97" i="18"/>
  <c r="L97" i="18"/>
  <c r="I97" i="18"/>
  <c r="C97" i="18" s="1"/>
  <c r="F97" i="18"/>
  <c r="O96" i="18"/>
  <c r="O95" i="18" s="1"/>
  <c r="L96" i="18"/>
  <c r="I96" i="18"/>
  <c r="F96" i="18"/>
  <c r="F95" i="18" s="1"/>
  <c r="C96" i="18"/>
  <c r="N95" i="18"/>
  <c r="M95" i="18"/>
  <c r="L95" i="18"/>
  <c r="K95" i="18"/>
  <c r="J95" i="18"/>
  <c r="H95" i="18"/>
  <c r="G95" i="18"/>
  <c r="E95" i="18"/>
  <c r="D95" i="18"/>
  <c r="O94" i="18"/>
  <c r="L94" i="18"/>
  <c r="I94" i="18"/>
  <c r="F94" i="18"/>
  <c r="C94" i="18" s="1"/>
  <c r="O93" i="18"/>
  <c r="L93" i="18"/>
  <c r="I93" i="18"/>
  <c r="C93" i="18" s="1"/>
  <c r="F93" i="18"/>
  <c r="O92" i="18"/>
  <c r="L92" i="18"/>
  <c r="I92" i="18"/>
  <c r="F92" i="18"/>
  <c r="C92" i="18"/>
  <c r="O91" i="18"/>
  <c r="O89" i="18" s="1"/>
  <c r="L91" i="18"/>
  <c r="I91" i="18"/>
  <c r="F91" i="18"/>
  <c r="C91" i="18" s="1"/>
  <c r="O90" i="18"/>
  <c r="L90" i="18"/>
  <c r="L89" i="18" s="1"/>
  <c r="I90" i="18"/>
  <c r="I89" i="18" s="1"/>
  <c r="F90" i="18"/>
  <c r="C90" i="18" s="1"/>
  <c r="N89" i="18"/>
  <c r="M89" i="18"/>
  <c r="K89" i="18"/>
  <c r="J89" i="18"/>
  <c r="H89" i="18"/>
  <c r="G89" i="18"/>
  <c r="F89" i="18"/>
  <c r="E89" i="18"/>
  <c r="D89" i="18"/>
  <c r="O88" i="18"/>
  <c r="L88" i="18"/>
  <c r="I88" i="18"/>
  <c r="F88" i="18"/>
  <c r="C88" i="18"/>
  <c r="O87" i="18"/>
  <c r="L87" i="18"/>
  <c r="I87" i="18"/>
  <c r="F87" i="18"/>
  <c r="C87" i="18" s="1"/>
  <c r="O86" i="18"/>
  <c r="L86" i="18"/>
  <c r="I86" i="18"/>
  <c r="F86" i="18"/>
  <c r="C86" i="18" s="1"/>
  <c r="O85" i="18"/>
  <c r="L85" i="18"/>
  <c r="L84" i="18" s="1"/>
  <c r="L83" i="18" s="1"/>
  <c r="I85" i="18"/>
  <c r="C85" i="18" s="1"/>
  <c r="F85" i="18"/>
  <c r="O84" i="18"/>
  <c r="N84" i="18"/>
  <c r="N83" i="18" s="1"/>
  <c r="M84" i="18"/>
  <c r="K84" i="18"/>
  <c r="K83" i="18" s="1"/>
  <c r="J84" i="18"/>
  <c r="J83" i="18" s="1"/>
  <c r="H84" i="18"/>
  <c r="G84" i="18"/>
  <c r="G83" i="18" s="1"/>
  <c r="E84" i="18"/>
  <c r="D84" i="18"/>
  <c r="M83" i="18"/>
  <c r="H83" i="18"/>
  <c r="E83" i="18"/>
  <c r="D83" i="18"/>
  <c r="O82" i="18"/>
  <c r="L82" i="18"/>
  <c r="I82" i="18"/>
  <c r="F82" i="18"/>
  <c r="C82" i="18" s="1"/>
  <c r="O81" i="18"/>
  <c r="L81" i="18"/>
  <c r="L80" i="18" s="1"/>
  <c r="I81" i="18"/>
  <c r="C81" i="18" s="1"/>
  <c r="F81" i="18"/>
  <c r="O80" i="18"/>
  <c r="N80" i="18"/>
  <c r="M80" i="18"/>
  <c r="K80" i="18"/>
  <c r="J80" i="18"/>
  <c r="H80" i="18"/>
  <c r="G80" i="18"/>
  <c r="F80" i="18"/>
  <c r="E80" i="18"/>
  <c r="D80" i="18"/>
  <c r="O79" i="18"/>
  <c r="L79" i="18"/>
  <c r="I79" i="18"/>
  <c r="F79" i="18"/>
  <c r="C79" i="18" s="1"/>
  <c r="O78" i="18"/>
  <c r="L78" i="18"/>
  <c r="L77" i="18" s="1"/>
  <c r="L76" i="18" s="1"/>
  <c r="I78" i="18"/>
  <c r="I77" i="18" s="1"/>
  <c r="F78" i="18"/>
  <c r="C78" i="18" s="1"/>
  <c r="O77" i="18"/>
  <c r="N77" i="18"/>
  <c r="N76" i="18" s="1"/>
  <c r="M77" i="18"/>
  <c r="M76" i="18" s="1"/>
  <c r="M75" i="18" s="1"/>
  <c r="K77" i="18"/>
  <c r="J77" i="18"/>
  <c r="J76" i="18" s="1"/>
  <c r="J75" i="18" s="1"/>
  <c r="H77" i="18"/>
  <c r="G77" i="18"/>
  <c r="F77" i="18"/>
  <c r="E77" i="18"/>
  <c r="E76" i="18" s="1"/>
  <c r="D77" i="18"/>
  <c r="O76" i="18"/>
  <c r="K76" i="18"/>
  <c r="H76" i="18"/>
  <c r="G76" i="18"/>
  <c r="G75" i="18" s="1"/>
  <c r="D76" i="18"/>
  <c r="H75" i="18"/>
  <c r="D75" i="18"/>
  <c r="O74" i="18"/>
  <c r="L74" i="18"/>
  <c r="I74" i="18"/>
  <c r="F74" i="18"/>
  <c r="C74" i="18" s="1"/>
  <c r="O73" i="18"/>
  <c r="L73" i="18"/>
  <c r="I73" i="18"/>
  <c r="F73" i="18"/>
  <c r="O72" i="18"/>
  <c r="L72" i="18"/>
  <c r="I72" i="18"/>
  <c r="F72" i="18"/>
  <c r="C72" i="18"/>
  <c r="O71" i="18"/>
  <c r="O69" i="18" s="1"/>
  <c r="L71" i="18"/>
  <c r="I71" i="18"/>
  <c r="F71" i="18"/>
  <c r="C71" i="18" s="1"/>
  <c r="O70" i="18"/>
  <c r="L70" i="18"/>
  <c r="I70" i="18"/>
  <c r="I69" i="18" s="1"/>
  <c r="I67" i="18" s="1"/>
  <c r="F70" i="18"/>
  <c r="N69" i="18"/>
  <c r="N67" i="18" s="1"/>
  <c r="N53" i="18" s="1"/>
  <c r="M69" i="18"/>
  <c r="K69" i="18"/>
  <c r="J69" i="18"/>
  <c r="J67" i="18" s="1"/>
  <c r="H69" i="18"/>
  <c r="G69" i="18"/>
  <c r="F69" i="18"/>
  <c r="E69" i="18"/>
  <c r="D69" i="18"/>
  <c r="O68" i="18"/>
  <c r="L68" i="18"/>
  <c r="I68" i="18"/>
  <c r="F68" i="18"/>
  <c r="F67" i="18" s="1"/>
  <c r="C68" i="18"/>
  <c r="M67" i="18"/>
  <c r="K67" i="18"/>
  <c r="H67" i="18"/>
  <c r="G67" i="18"/>
  <c r="E67" i="18"/>
  <c r="D67" i="18"/>
  <c r="O66" i="18"/>
  <c r="L66" i="18"/>
  <c r="I66" i="18"/>
  <c r="F66" i="18"/>
  <c r="C66" i="18" s="1"/>
  <c r="O65" i="18"/>
  <c r="L65" i="18"/>
  <c r="I65" i="18"/>
  <c r="F65" i="18"/>
  <c r="O64" i="18"/>
  <c r="L64" i="18"/>
  <c r="I64" i="18"/>
  <c r="F64" i="18"/>
  <c r="C64" i="18"/>
  <c r="O63" i="18"/>
  <c r="L63" i="18"/>
  <c r="I63" i="18"/>
  <c r="F63" i="18"/>
  <c r="C63" i="18" s="1"/>
  <c r="O62" i="18"/>
  <c r="L62" i="18"/>
  <c r="I62" i="18"/>
  <c r="I58" i="18" s="1"/>
  <c r="F62" i="18"/>
  <c r="O61" i="18"/>
  <c r="L61" i="18"/>
  <c r="I61" i="18"/>
  <c r="C61" i="18" s="1"/>
  <c r="F61" i="18"/>
  <c r="O60" i="18"/>
  <c r="L60" i="18"/>
  <c r="I60" i="18"/>
  <c r="F60" i="18"/>
  <c r="C60" i="18"/>
  <c r="O59" i="18"/>
  <c r="L59" i="18"/>
  <c r="I59" i="18"/>
  <c r="F59" i="18"/>
  <c r="N58" i="18"/>
  <c r="M58" i="18"/>
  <c r="M54" i="18" s="1"/>
  <c r="M53" i="18" s="1"/>
  <c r="M52" i="18" s="1"/>
  <c r="M51" i="18" s="1"/>
  <c r="M50" i="18" s="1"/>
  <c r="K58" i="18"/>
  <c r="J58" i="18"/>
  <c r="H58" i="18"/>
  <c r="G58" i="18"/>
  <c r="E58" i="18"/>
  <c r="D58" i="18"/>
  <c r="O57" i="18"/>
  <c r="L57" i="18"/>
  <c r="I57" i="18"/>
  <c r="C57" i="18" s="1"/>
  <c r="F57" i="18"/>
  <c r="O56" i="18"/>
  <c r="O55" i="18" s="1"/>
  <c r="L56" i="18"/>
  <c r="I56" i="18"/>
  <c r="F56" i="18"/>
  <c r="F55" i="18" s="1"/>
  <c r="C56" i="18"/>
  <c r="N55" i="18"/>
  <c r="M55" i="18"/>
  <c r="L55" i="18"/>
  <c r="K55" i="18"/>
  <c r="K54" i="18" s="1"/>
  <c r="K53" i="18" s="1"/>
  <c r="J55" i="18"/>
  <c r="H55" i="18"/>
  <c r="H54" i="18" s="1"/>
  <c r="H53" i="18" s="1"/>
  <c r="H52" i="18" s="1"/>
  <c r="H51" i="18" s="1"/>
  <c r="G55" i="18"/>
  <c r="G54" i="18" s="1"/>
  <c r="G53" i="18" s="1"/>
  <c r="E55" i="18"/>
  <c r="D55" i="18"/>
  <c r="D54" i="18" s="1"/>
  <c r="N54" i="18"/>
  <c r="J54" i="18"/>
  <c r="E54" i="18"/>
  <c r="E53" i="18" s="1"/>
  <c r="J53" i="18"/>
  <c r="J52" i="18" s="1"/>
  <c r="J51" i="18" s="1"/>
  <c r="J50" i="18" s="1"/>
  <c r="G52" i="18"/>
  <c r="G51" i="18" s="1"/>
  <c r="O47" i="18"/>
  <c r="C47" i="18"/>
  <c r="O46" i="18"/>
  <c r="C46" i="18" s="1"/>
  <c r="O45" i="18"/>
  <c r="N45" i="18"/>
  <c r="M45" i="18"/>
  <c r="M20" i="18" s="1"/>
  <c r="L44" i="18"/>
  <c r="I44" i="18"/>
  <c r="I43" i="18" s="1"/>
  <c r="C43" i="18" s="1"/>
  <c r="F44" i="18"/>
  <c r="L43" i="18"/>
  <c r="K43" i="18"/>
  <c r="J43" i="18"/>
  <c r="H43" i="18"/>
  <c r="G43" i="18"/>
  <c r="F43" i="18"/>
  <c r="E43" i="18"/>
  <c r="D43" i="18"/>
  <c r="F42" i="18"/>
  <c r="C42" i="18" s="1"/>
  <c r="F41" i="18"/>
  <c r="C41" i="18" s="1"/>
  <c r="E41" i="18"/>
  <c r="D41" i="18"/>
  <c r="L40" i="18"/>
  <c r="C40" i="18"/>
  <c r="L39" i="18"/>
  <c r="C39" i="18" s="1"/>
  <c r="L38" i="18"/>
  <c r="C38" i="18" s="1"/>
  <c r="L37" i="18"/>
  <c r="C37" i="18" s="1"/>
  <c r="K36" i="18"/>
  <c r="J36" i="18"/>
  <c r="L35" i="18"/>
  <c r="C35" i="18" s="1"/>
  <c r="L34" i="18"/>
  <c r="C34" i="18" s="1"/>
  <c r="K33" i="18"/>
  <c r="J33" i="18"/>
  <c r="L32" i="18"/>
  <c r="C32" i="18" s="1"/>
  <c r="L31" i="18"/>
  <c r="C31" i="18" s="1"/>
  <c r="K31" i="18"/>
  <c r="J31" i="18"/>
  <c r="L30" i="18"/>
  <c r="C30" i="18" s="1"/>
  <c r="L29" i="18"/>
  <c r="C29" i="18"/>
  <c r="L28" i="18"/>
  <c r="C28" i="18" s="1"/>
  <c r="L27" i="18"/>
  <c r="C27" i="18" s="1"/>
  <c r="K27" i="18"/>
  <c r="J27" i="18"/>
  <c r="J26" i="18" s="1"/>
  <c r="K26" i="18"/>
  <c r="F25" i="18"/>
  <c r="C25" i="18" s="1"/>
  <c r="I24" i="18"/>
  <c r="G24" i="18"/>
  <c r="F24" i="18"/>
  <c r="C24" i="18" s="1"/>
  <c r="O23" i="18"/>
  <c r="O21" i="18" s="1"/>
  <c r="L23" i="18"/>
  <c r="I23" i="18"/>
  <c r="F23" i="18"/>
  <c r="C23" i="18"/>
  <c r="O22" i="18"/>
  <c r="L22" i="18"/>
  <c r="L21" i="18" s="1"/>
  <c r="L289" i="18" s="1"/>
  <c r="L288" i="18" s="1"/>
  <c r="I22" i="18"/>
  <c r="F22" i="18"/>
  <c r="C22" i="18" s="1"/>
  <c r="N21" i="18"/>
  <c r="N289" i="18" s="1"/>
  <c r="N288" i="18" s="1"/>
  <c r="M21" i="18"/>
  <c r="M289" i="18" s="1"/>
  <c r="M288" i="18" s="1"/>
  <c r="K21" i="18"/>
  <c r="K289" i="18" s="1"/>
  <c r="K288" i="18" s="1"/>
  <c r="J21" i="18"/>
  <c r="J289" i="18" s="1"/>
  <c r="J288" i="18" s="1"/>
  <c r="I21" i="18"/>
  <c r="I289" i="18" s="1"/>
  <c r="I288" i="18" s="1"/>
  <c r="H21" i="18"/>
  <c r="H289" i="18" s="1"/>
  <c r="H288" i="18" s="1"/>
  <c r="G21" i="18"/>
  <c r="G289" i="18" s="1"/>
  <c r="G288" i="18" s="1"/>
  <c r="E21" i="18"/>
  <c r="E289" i="18" s="1"/>
  <c r="E288" i="18" s="1"/>
  <c r="D21" i="18"/>
  <c r="D289" i="18" s="1"/>
  <c r="D288" i="18" s="1"/>
  <c r="N20" i="18"/>
  <c r="H20" i="18"/>
  <c r="D20" i="18"/>
  <c r="O298" i="17"/>
  <c r="L298" i="17"/>
  <c r="I298" i="17"/>
  <c r="C298" i="17" s="1"/>
  <c r="F298" i="17"/>
  <c r="O297" i="17"/>
  <c r="L297" i="17"/>
  <c r="I297" i="17"/>
  <c r="F297" i="17"/>
  <c r="O296" i="17"/>
  <c r="L296" i="17"/>
  <c r="I296" i="17"/>
  <c r="F296" i="17"/>
  <c r="C296" i="17"/>
  <c r="O295" i="17"/>
  <c r="L295" i="17"/>
  <c r="I295" i="17"/>
  <c r="F295" i="17"/>
  <c r="C295" i="17" s="1"/>
  <c r="O294" i="17"/>
  <c r="L294" i="17"/>
  <c r="I294" i="17"/>
  <c r="C294" i="17" s="1"/>
  <c r="F294" i="17"/>
  <c r="O293" i="17"/>
  <c r="L293" i="17"/>
  <c r="I293" i="17"/>
  <c r="F293" i="17"/>
  <c r="C293" i="17" s="1"/>
  <c r="O292" i="17"/>
  <c r="O290" i="17" s="1"/>
  <c r="L292" i="17"/>
  <c r="I292" i="17"/>
  <c r="F292" i="17"/>
  <c r="C292" i="17"/>
  <c r="O291" i="17"/>
  <c r="L291" i="17"/>
  <c r="I291" i="17"/>
  <c r="F291" i="17"/>
  <c r="N290" i="17"/>
  <c r="M290" i="17"/>
  <c r="K290" i="17"/>
  <c r="J290" i="17"/>
  <c r="I290" i="17"/>
  <c r="H290" i="17"/>
  <c r="G290" i="17"/>
  <c r="E290" i="17"/>
  <c r="D290" i="17"/>
  <c r="O285" i="17"/>
  <c r="L285" i="17"/>
  <c r="L283" i="17" s="1"/>
  <c r="I285" i="17"/>
  <c r="F285" i="17"/>
  <c r="O284" i="17"/>
  <c r="O283" i="17" s="1"/>
  <c r="L284" i="17"/>
  <c r="I284" i="17"/>
  <c r="I283" i="17" s="1"/>
  <c r="F284" i="17"/>
  <c r="C284" i="17"/>
  <c r="N283" i="17"/>
  <c r="M283" i="17"/>
  <c r="K283" i="17"/>
  <c r="J283" i="17"/>
  <c r="H283" i="17"/>
  <c r="G283" i="17"/>
  <c r="F283" i="17"/>
  <c r="E283" i="17"/>
  <c r="D283" i="17"/>
  <c r="O282" i="17"/>
  <c r="O281" i="17" s="1"/>
  <c r="L282" i="17"/>
  <c r="I282" i="17"/>
  <c r="F282" i="17"/>
  <c r="N281" i="17"/>
  <c r="M281" i="17"/>
  <c r="L281" i="17"/>
  <c r="K281" i="17"/>
  <c r="J281" i="17"/>
  <c r="H281" i="17"/>
  <c r="G281" i="17"/>
  <c r="F281" i="17"/>
  <c r="E281" i="17"/>
  <c r="D281" i="17"/>
  <c r="O280" i="17"/>
  <c r="L280" i="17"/>
  <c r="I280" i="17"/>
  <c r="F280" i="17"/>
  <c r="C280" i="17"/>
  <c r="O279" i="17"/>
  <c r="L279" i="17"/>
  <c r="I279" i="17"/>
  <c r="F279" i="17"/>
  <c r="C279" i="17" s="1"/>
  <c r="O278" i="17"/>
  <c r="L278" i="17"/>
  <c r="I278" i="17"/>
  <c r="F278" i="17"/>
  <c r="O277" i="17"/>
  <c r="L277" i="17"/>
  <c r="L276" i="17" s="1"/>
  <c r="I277" i="17"/>
  <c r="F277" i="17"/>
  <c r="C277" i="17" s="1"/>
  <c r="O276" i="17"/>
  <c r="N276" i="17"/>
  <c r="M276" i="17"/>
  <c r="K276" i="17"/>
  <c r="J276" i="17"/>
  <c r="H276" i="17"/>
  <c r="G276" i="17"/>
  <c r="E276" i="17"/>
  <c r="D276" i="17"/>
  <c r="O275" i="17"/>
  <c r="L275" i="17"/>
  <c r="I275" i="17"/>
  <c r="F275" i="17"/>
  <c r="C275" i="17" s="1"/>
  <c r="O274" i="17"/>
  <c r="L274" i="17"/>
  <c r="I274" i="17"/>
  <c r="F274" i="17"/>
  <c r="O273" i="17"/>
  <c r="L273" i="17"/>
  <c r="L272" i="17" s="1"/>
  <c r="I273" i="17"/>
  <c r="F273" i="17"/>
  <c r="O272" i="17"/>
  <c r="N272" i="17"/>
  <c r="M272" i="17"/>
  <c r="K272" i="17"/>
  <c r="J272" i="17"/>
  <c r="H272" i="17"/>
  <c r="G272" i="17"/>
  <c r="E272" i="17"/>
  <c r="D272" i="17"/>
  <c r="O271" i="17"/>
  <c r="L271" i="17"/>
  <c r="I271" i="17"/>
  <c r="F271" i="17"/>
  <c r="N270" i="17"/>
  <c r="M270" i="17"/>
  <c r="M269" i="17" s="1"/>
  <c r="J270" i="17"/>
  <c r="H270" i="17"/>
  <c r="E270" i="17"/>
  <c r="E269" i="17" s="1"/>
  <c r="D270" i="17"/>
  <c r="N269" i="17"/>
  <c r="J269" i="17"/>
  <c r="H269" i="17"/>
  <c r="D269" i="17"/>
  <c r="O268" i="17"/>
  <c r="L268" i="17"/>
  <c r="I268" i="17"/>
  <c r="I264" i="17" s="1"/>
  <c r="F268" i="17"/>
  <c r="C268" i="17"/>
  <c r="O267" i="17"/>
  <c r="L267" i="17"/>
  <c r="I267" i="17"/>
  <c r="F267" i="17"/>
  <c r="C267" i="17" s="1"/>
  <c r="O266" i="17"/>
  <c r="O264" i="17" s="1"/>
  <c r="L266" i="17"/>
  <c r="I266" i="17"/>
  <c r="F266" i="17"/>
  <c r="C266" i="17"/>
  <c r="O265" i="17"/>
  <c r="L265" i="17"/>
  <c r="I265" i="17"/>
  <c r="F265" i="17"/>
  <c r="N264" i="17"/>
  <c r="M264" i="17"/>
  <c r="K264" i="17"/>
  <c r="J264" i="17"/>
  <c r="H264" i="17"/>
  <c r="G264" i="17"/>
  <c r="E264" i="17"/>
  <c r="D264" i="17"/>
  <c r="O263" i="17"/>
  <c r="L263" i="17"/>
  <c r="I263" i="17"/>
  <c r="F263" i="17"/>
  <c r="C263" i="17" s="1"/>
  <c r="O262" i="17"/>
  <c r="O260" i="17" s="1"/>
  <c r="O259" i="17" s="1"/>
  <c r="L262" i="17"/>
  <c r="I262" i="17"/>
  <c r="F262" i="17"/>
  <c r="C262" i="17"/>
  <c r="O261" i="17"/>
  <c r="L261" i="17"/>
  <c r="I261" i="17"/>
  <c r="F261" i="17"/>
  <c r="N260" i="17"/>
  <c r="M260" i="17"/>
  <c r="M259" i="17" s="1"/>
  <c r="K260" i="17"/>
  <c r="K259" i="17" s="1"/>
  <c r="J260" i="17"/>
  <c r="I260" i="17"/>
  <c r="H260" i="17"/>
  <c r="G260" i="17"/>
  <c r="G259" i="17" s="1"/>
  <c r="E260" i="17"/>
  <c r="E259" i="17" s="1"/>
  <c r="D260" i="17"/>
  <c r="N259" i="17"/>
  <c r="J259" i="17"/>
  <c r="H259" i="17"/>
  <c r="D259" i="17"/>
  <c r="O258" i="17"/>
  <c r="L258" i="17"/>
  <c r="I258" i="17"/>
  <c r="C258" i="17" s="1"/>
  <c r="F258" i="17"/>
  <c r="O257" i="17"/>
  <c r="L257" i="17"/>
  <c r="I257" i="17"/>
  <c r="F257" i="17"/>
  <c r="O256" i="17"/>
  <c r="L256" i="17"/>
  <c r="I256" i="17"/>
  <c r="I252" i="17" s="1"/>
  <c r="I251" i="17" s="1"/>
  <c r="F256" i="17"/>
  <c r="C256" i="17"/>
  <c r="O255" i="17"/>
  <c r="L255" i="17"/>
  <c r="I255" i="17"/>
  <c r="F255" i="17"/>
  <c r="C255" i="17" s="1"/>
  <c r="O254" i="17"/>
  <c r="O252" i="17" s="1"/>
  <c r="O251" i="17" s="1"/>
  <c r="L254" i="17"/>
  <c r="I254" i="17"/>
  <c r="F254" i="17"/>
  <c r="C254" i="17"/>
  <c r="O253" i="17"/>
  <c r="L253" i="17"/>
  <c r="I253" i="17"/>
  <c r="F253" i="17"/>
  <c r="N252" i="17"/>
  <c r="M252" i="17"/>
  <c r="M251" i="17" s="1"/>
  <c r="K252" i="17"/>
  <c r="K251" i="17" s="1"/>
  <c r="J252" i="17"/>
  <c r="H252" i="17"/>
  <c r="G252" i="17"/>
  <c r="G251" i="17" s="1"/>
  <c r="E252" i="17"/>
  <c r="E251" i="17" s="1"/>
  <c r="D252" i="17"/>
  <c r="N251" i="17"/>
  <c r="J251" i="17"/>
  <c r="H251" i="17"/>
  <c r="D251" i="17"/>
  <c r="O250" i="17"/>
  <c r="L250" i="17"/>
  <c r="I250" i="17"/>
  <c r="I246" i="17" s="1"/>
  <c r="F250" i="17"/>
  <c r="O249" i="17"/>
  <c r="L249" i="17"/>
  <c r="I249" i="17"/>
  <c r="F249" i="17"/>
  <c r="O248" i="17"/>
  <c r="L248" i="17"/>
  <c r="I248" i="17"/>
  <c r="F248" i="17"/>
  <c r="C248" i="17"/>
  <c r="O247" i="17"/>
  <c r="L247" i="17"/>
  <c r="I247" i="17"/>
  <c r="F247" i="17"/>
  <c r="O246" i="17"/>
  <c r="N246" i="17"/>
  <c r="M246" i="17"/>
  <c r="K246" i="17"/>
  <c r="J246" i="17"/>
  <c r="H246" i="17"/>
  <c r="G246" i="17"/>
  <c r="E246" i="17"/>
  <c r="D246" i="17"/>
  <c r="O245" i="17"/>
  <c r="L245" i="17"/>
  <c r="I245" i="17"/>
  <c r="F245" i="17"/>
  <c r="O244" i="17"/>
  <c r="L244" i="17"/>
  <c r="I244" i="17"/>
  <c r="F244" i="17"/>
  <c r="C244" i="17"/>
  <c r="O243" i="17"/>
  <c r="L243" i="17"/>
  <c r="I243" i="17"/>
  <c r="F243" i="17"/>
  <c r="C243" i="17" s="1"/>
  <c r="O242" i="17"/>
  <c r="L242" i="17"/>
  <c r="I242" i="17"/>
  <c r="F242" i="17"/>
  <c r="C242" i="17"/>
  <c r="O241" i="17"/>
  <c r="L241" i="17"/>
  <c r="I241" i="17"/>
  <c r="F241" i="17"/>
  <c r="C241" i="17" s="1"/>
  <c r="O240" i="17"/>
  <c r="O238" i="17" s="1"/>
  <c r="L240" i="17"/>
  <c r="I240" i="17"/>
  <c r="C240" i="17" s="1"/>
  <c r="F240" i="17"/>
  <c r="O239" i="17"/>
  <c r="L239" i="17"/>
  <c r="L238" i="17" s="1"/>
  <c r="I239" i="17"/>
  <c r="F239" i="17"/>
  <c r="N238" i="17"/>
  <c r="M238" i="17"/>
  <c r="M231" i="17" s="1"/>
  <c r="M230" i="17" s="1"/>
  <c r="K238" i="17"/>
  <c r="J238" i="17"/>
  <c r="I238" i="17"/>
  <c r="H238" i="17"/>
  <c r="G238" i="17"/>
  <c r="E238" i="17"/>
  <c r="D238" i="17"/>
  <c r="O237" i="17"/>
  <c r="L237" i="17"/>
  <c r="I237" i="17"/>
  <c r="F237" i="17"/>
  <c r="C237" i="17" s="1"/>
  <c r="O236" i="17"/>
  <c r="O235" i="17" s="1"/>
  <c r="L236" i="17"/>
  <c r="I236" i="17"/>
  <c r="I235" i="17" s="1"/>
  <c r="F236" i="17"/>
  <c r="N235" i="17"/>
  <c r="M235" i="17"/>
  <c r="L235" i="17"/>
  <c r="K235" i="17"/>
  <c r="J235" i="17"/>
  <c r="H235" i="17"/>
  <c r="G235" i="17"/>
  <c r="E235" i="17"/>
  <c r="D235" i="17"/>
  <c r="D231" i="17" s="1"/>
  <c r="D230" i="17" s="1"/>
  <c r="O234" i="17"/>
  <c r="O233" i="17" s="1"/>
  <c r="L234" i="17"/>
  <c r="I234" i="17"/>
  <c r="I233" i="17" s="1"/>
  <c r="F234" i="17"/>
  <c r="C234" i="17"/>
  <c r="N233" i="17"/>
  <c r="M233" i="17"/>
  <c r="L233" i="17"/>
  <c r="K233" i="17"/>
  <c r="J233" i="17"/>
  <c r="J231" i="17" s="1"/>
  <c r="J230" i="17" s="1"/>
  <c r="H233" i="17"/>
  <c r="G233" i="17"/>
  <c r="F233" i="17"/>
  <c r="C233" i="17" s="1"/>
  <c r="E233" i="17"/>
  <c r="D233" i="17"/>
  <c r="O232" i="17"/>
  <c r="L232" i="17"/>
  <c r="I232" i="17"/>
  <c r="F232" i="17"/>
  <c r="C232" i="17"/>
  <c r="N231" i="17"/>
  <c r="N230" i="17" s="1"/>
  <c r="H231" i="17"/>
  <c r="H230" i="17"/>
  <c r="O229" i="17"/>
  <c r="L229" i="17"/>
  <c r="I229" i="17"/>
  <c r="F229" i="17"/>
  <c r="C229" i="17" s="1"/>
  <c r="O228" i="17"/>
  <c r="L228" i="17"/>
  <c r="L227" i="17" s="1"/>
  <c r="I228" i="17"/>
  <c r="I227" i="17" s="1"/>
  <c r="F228" i="17"/>
  <c r="C228" i="17" s="1"/>
  <c r="O227" i="17"/>
  <c r="N227" i="17"/>
  <c r="N204" i="17" s="1"/>
  <c r="N195" i="17" s="1"/>
  <c r="N194" i="17" s="1"/>
  <c r="M227" i="17"/>
  <c r="K227" i="17"/>
  <c r="J227" i="17"/>
  <c r="J204" i="17" s="1"/>
  <c r="J195" i="17" s="1"/>
  <c r="J194" i="17" s="1"/>
  <c r="H227" i="17"/>
  <c r="G227" i="17"/>
  <c r="F227" i="17"/>
  <c r="C227" i="17" s="1"/>
  <c r="E227" i="17"/>
  <c r="D227" i="17"/>
  <c r="O226" i="17"/>
  <c r="L226" i="17"/>
  <c r="I226" i="17"/>
  <c r="F226" i="17"/>
  <c r="C226" i="17"/>
  <c r="O225" i="17"/>
  <c r="L225" i="17"/>
  <c r="I225" i="17"/>
  <c r="F225" i="17"/>
  <c r="C225" i="17" s="1"/>
  <c r="O224" i="17"/>
  <c r="L224" i="17"/>
  <c r="I224" i="17"/>
  <c r="F224" i="17"/>
  <c r="C224" i="17" s="1"/>
  <c r="O223" i="17"/>
  <c r="L223" i="17"/>
  <c r="C223" i="17" s="1"/>
  <c r="I223" i="17"/>
  <c r="F223" i="17"/>
  <c r="O222" i="17"/>
  <c r="L222" i="17"/>
  <c r="I222" i="17"/>
  <c r="F222" i="17"/>
  <c r="C222" i="17"/>
  <c r="O221" i="17"/>
  <c r="L221" i="17"/>
  <c r="I221" i="17"/>
  <c r="F221" i="17"/>
  <c r="C221" i="17" s="1"/>
  <c r="O220" i="17"/>
  <c r="L220" i="17"/>
  <c r="I220" i="17"/>
  <c r="F220" i="17"/>
  <c r="C220" i="17" s="1"/>
  <c r="O219" i="17"/>
  <c r="L219" i="17"/>
  <c r="C219" i="17" s="1"/>
  <c r="I219" i="17"/>
  <c r="F219" i="17"/>
  <c r="O218" i="17"/>
  <c r="L218" i="17"/>
  <c r="I218" i="17"/>
  <c r="F218" i="17"/>
  <c r="C218" i="17"/>
  <c r="O217" i="17"/>
  <c r="O216" i="17" s="1"/>
  <c r="L217" i="17"/>
  <c r="I217" i="17"/>
  <c r="F217" i="17"/>
  <c r="F216" i="17" s="1"/>
  <c r="N216" i="17"/>
  <c r="M216" i="17"/>
  <c r="K216" i="17"/>
  <c r="J216" i="17"/>
  <c r="I216" i="17"/>
  <c r="H216" i="17"/>
  <c r="G216" i="17"/>
  <c r="E216" i="17"/>
  <c r="D216" i="17"/>
  <c r="O215" i="17"/>
  <c r="L215" i="17"/>
  <c r="C215" i="17" s="1"/>
  <c r="I215" i="17"/>
  <c r="F215" i="17"/>
  <c r="O214" i="17"/>
  <c r="L214" i="17"/>
  <c r="I214" i="17"/>
  <c r="F214" i="17"/>
  <c r="C214" i="17"/>
  <c r="O213" i="17"/>
  <c r="L213" i="17"/>
  <c r="I213" i="17"/>
  <c r="F213" i="17"/>
  <c r="C213" i="17" s="1"/>
  <c r="O212" i="17"/>
  <c r="L212" i="17"/>
  <c r="I212" i="17"/>
  <c r="F212" i="17"/>
  <c r="C212" i="17" s="1"/>
  <c r="O211" i="17"/>
  <c r="L211" i="17"/>
  <c r="C211" i="17" s="1"/>
  <c r="I211" i="17"/>
  <c r="F211" i="17"/>
  <c r="O210" i="17"/>
  <c r="L210" i="17"/>
  <c r="I210" i="17"/>
  <c r="F210" i="17"/>
  <c r="C210" i="17"/>
  <c r="O209" i="17"/>
  <c r="L209" i="17"/>
  <c r="I209" i="17"/>
  <c r="F209" i="17"/>
  <c r="C209" i="17" s="1"/>
  <c r="O208" i="17"/>
  <c r="L208" i="17"/>
  <c r="I208" i="17"/>
  <c r="I205" i="17" s="1"/>
  <c r="I204" i="17" s="1"/>
  <c r="F208" i="17"/>
  <c r="C208" i="17" s="1"/>
  <c r="O207" i="17"/>
  <c r="L207" i="17"/>
  <c r="C207" i="17" s="1"/>
  <c r="I207" i="17"/>
  <c r="F207" i="17"/>
  <c r="O206" i="17"/>
  <c r="O205" i="17" s="1"/>
  <c r="L206" i="17"/>
  <c r="I206" i="17"/>
  <c r="F206" i="17"/>
  <c r="F205" i="17" s="1"/>
  <c r="C206" i="17"/>
  <c r="N205" i="17"/>
  <c r="M205" i="17"/>
  <c r="L205" i="17"/>
  <c r="K205" i="17"/>
  <c r="K204" i="17" s="1"/>
  <c r="J205" i="17"/>
  <c r="H205" i="17"/>
  <c r="H204" i="17" s="1"/>
  <c r="G205" i="17"/>
  <c r="G204" i="17" s="1"/>
  <c r="E205" i="17"/>
  <c r="D205" i="17"/>
  <c r="D204" i="17" s="1"/>
  <c r="M204" i="17"/>
  <c r="E204" i="17"/>
  <c r="O203" i="17"/>
  <c r="L203" i="17"/>
  <c r="C203" i="17" s="1"/>
  <c r="I203" i="17"/>
  <c r="F203" i="17"/>
  <c r="O202" i="17"/>
  <c r="L202" i="17"/>
  <c r="I202" i="17"/>
  <c r="F202" i="17"/>
  <c r="C202" i="17"/>
  <c r="O201" i="17"/>
  <c r="L201" i="17"/>
  <c r="I201" i="17"/>
  <c r="F201" i="17"/>
  <c r="C201" i="17" s="1"/>
  <c r="O200" i="17"/>
  <c r="L200" i="17"/>
  <c r="I200" i="17"/>
  <c r="F200" i="17"/>
  <c r="C200" i="17" s="1"/>
  <c r="O199" i="17"/>
  <c r="L199" i="17"/>
  <c r="C199" i="17" s="1"/>
  <c r="I199" i="17"/>
  <c r="I198" i="17" s="1"/>
  <c r="F199" i="17"/>
  <c r="O198" i="17"/>
  <c r="N198" i="17"/>
  <c r="M198" i="17"/>
  <c r="K198" i="17"/>
  <c r="K196" i="17" s="1"/>
  <c r="K195" i="17" s="1"/>
  <c r="J198" i="17"/>
  <c r="H198" i="17"/>
  <c r="H196" i="17" s="1"/>
  <c r="H195" i="17" s="1"/>
  <c r="H194" i="17" s="1"/>
  <c r="G198" i="17"/>
  <c r="G196" i="17" s="1"/>
  <c r="G195" i="17" s="1"/>
  <c r="F198" i="17"/>
  <c r="E198" i="17"/>
  <c r="D198" i="17"/>
  <c r="D196" i="17" s="1"/>
  <c r="O197" i="17"/>
  <c r="O196" i="17" s="1"/>
  <c r="L197" i="17"/>
  <c r="I197" i="17"/>
  <c r="F197" i="17"/>
  <c r="F196" i="17" s="1"/>
  <c r="N196" i="17"/>
  <c r="M196" i="17"/>
  <c r="M195" i="17" s="1"/>
  <c r="M194" i="17" s="1"/>
  <c r="J196" i="17"/>
  <c r="E196" i="17"/>
  <c r="E195" i="17" s="1"/>
  <c r="O193" i="17"/>
  <c r="O192" i="17" s="1"/>
  <c r="O191" i="17" s="1"/>
  <c r="L193" i="17"/>
  <c r="I193" i="17"/>
  <c r="F193" i="17"/>
  <c r="F192" i="17" s="1"/>
  <c r="N192" i="17"/>
  <c r="M192" i="17"/>
  <c r="M191" i="17" s="1"/>
  <c r="L192" i="17"/>
  <c r="L191" i="17" s="1"/>
  <c r="K192" i="17"/>
  <c r="J192" i="17"/>
  <c r="I192" i="17"/>
  <c r="I191" i="17" s="1"/>
  <c r="H192" i="17"/>
  <c r="H191" i="17" s="1"/>
  <c r="G192" i="17"/>
  <c r="E192" i="17"/>
  <c r="E191" i="17" s="1"/>
  <c r="D192" i="17"/>
  <c r="D191" i="17" s="1"/>
  <c r="N191" i="17"/>
  <c r="K191" i="17"/>
  <c r="J191" i="17"/>
  <c r="G191" i="17"/>
  <c r="O190" i="17"/>
  <c r="L190" i="17"/>
  <c r="I190" i="17"/>
  <c r="F190" i="17"/>
  <c r="C190" i="17"/>
  <c r="O189" i="17"/>
  <c r="O188" i="17" s="1"/>
  <c r="L189" i="17"/>
  <c r="I189" i="17"/>
  <c r="F189" i="17"/>
  <c r="F188" i="17" s="1"/>
  <c r="N188" i="17"/>
  <c r="M188" i="17"/>
  <c r="M187" i="17" s="1"/>
  <c r="L188" i="17"/>
  <c r="K188" i="17"/>
  <c r="J188" i="17"/>
  <c r="I188" i="17"/>
  <c r="I187" i="17" s="1"/>
  <c r="H188" i="17"/>
  <c r="G188" i="17"/>
  <c r="E188" i="17"/>
  <c r="D188" i="17"/>
  <c r="D187" i="17" s="1"/>
  <c r="N187" i="17"/>
  <c r="K187" i="17"/>
  <c r="J187" i="17"/>
  <c r="G187" i="17"/>
  <c r="O186" i="17"/>
  <c r="L186" i="17"/>
  <c r="I186" i="17"/>
  <c r="F186" i="17"/>
  <c r="C186" i="17"/>
  <c r="O185" i="17"/>
  <c r="O184" i="17" s="1"/>
  <c r="L185" i="17"/>
  <c r="I185" i="17"/>
  <c r="F185" i="17"/>
  <c r="F184" i="17" s="1"/>
  <c r="N184" i="17"/>
  <c r="M184" i="17"/>
  <c r="L184" i="17"/>
  <c r="K184" i="17"/>
  <c r="J184" i="17"/>
  <c r="I184" i="17"/>
  <c r="H184" i="17"/>
  <c r="G184" i="17"/>
  <c r="E184" i="17"/>
  <c r="D184" i="17"/>
  <c r="O183" i="17"/>
  <c r="L183" i="17"/>
  <c r="C183" i="17" s="1"/>
  <c r="I183" i="17"/>
  <c r="F183" i="17"/>
  <c r="O182" i="17"/>
  <c r="O179" i="17" s="1"/>
  <c r="L182" i="17"/>
  <c r="I182" i="17"/>
  <c r="F182" i="17"/>
  <c r="C182" i="17"/>
  <c r="O181" i="17"/>
  <c r="L181" i="17"/>
  <c r="I181" i="17"/>
  <c r="F181" i="17"/>
  <c r="C181" i="17" s="1"/>
  <c r="O180" i="17"/>
  <c r="L180" i="17"/>
  <c r="L179" i="17" s="1"/>
  <c r="I180" i="17"/>
  <c r="I179" i="17" s="1"/>
  <c r="F180" i="17"/>
  <c r="C180" i="17" s="1"/>
  <c r="N179" i="17"/>
  <c r="M179" i="17"/>
  <c r="K179" i="17"/>
  <c r="J179" i="17"/>
  <c r="H179" i="17"/>
  <c r="G179" i="17"/>
  <c r="F179" i="17"/>
  <c r="E179" i="17"/>
  <c r="D179" i="17"/>
  <c r="O178" i="17"/>
  <c r="O175" i="17" s="1"/>
  <c r="L178" i="17"/>
  <c r="I178" i="17"/>
  <c r="F178" i="17"/>
  <c r="C178" i="17"/>
  <c r="O177" i="17"/>
  <c r="L177" i="17"/>
  <c r="I177" i="17"/>
  <c r="F177" i="17"/>
  <c r="C177" i="17" s="1"/>
  <c r="O176" i="17"/>
  <c r="L176" i="17"/>
  <c r="L175" i="17" s="1"/>
  <c r="L174" i="17" s="1"/>
  <c r="L173" i="17" s="1"/>
  <c r="I176" i="17"/>
  <c r="I175" i="17" s="1"/>
  <c r="F176" i="17"/>
  <c r="C176" i="17" s="1"/>
  <c r="N175" i="17"/>
  <c r="N174" i="17" s="1"/>
  <c r="N173" i="17" s="1"/>
  <c r="M175" i="17"/>
  <c r="M174" i="17" s="1"/>
  <c r="M173" i="17" s="1"/>
  <c r="K175" i="17"/>
  <c r="J175" i="17"/>
  <c r="J174" i="17" s="1"/>
  <c r="J173" i="17" s="1"/>
  <c r="H175" i="17"/>
  <c r="G175" i="17"/>
  <c r="F175" i="17"/>
  <c r="E175" i="17"/>
  <c r="E174" i="17" s="1"/>
  <c r="E173" i="17" s="1"/>
  <c r="D175" i="17"/>
  <c r="K174" i="17"/>
  <c r="K173" i="17" s="1"/>
  <c r="H174" i="17"/>
  <c r="G174" i="17"/>
  <c r="G173" i="17" s="1"/>
  <c r="D174" i="17"/>
  <c r="H173" i="17"/>
  <c r="D173" i="17"/>
  <c r="O172" i="17"/>
  <c r="L172" i="17"/>
  <c r="I172" i="17"/>
  <c r="F172" i="17"/>
  <c r="C172" i="17" s="1"/>
  <c r="O171" i="17"/>
  <c r="L171" i="17"/>
  <c r="C171" i="17" s="1"/>
  <c r="I171" i="17"/>
  <c r="F171" i="17"/>
  <c r="O170" i="17"/>
  <c r="L170" i="17"/>
  <c r="I170" i="17"/>
  <c r="F170" i="17"/>
  <c r="C170" i="17"/>
  <c r="O169" i="17"/>
  <c r="L169" i="17"/>
  <c r="I169" i="17"/>
  <c r="F169" i="17"/>
  <c r="C169" i="17" s="1"/>
  <c r="O168" i="17"/>
  <c r="L168" i="17"/>
  <c r="I168" i="17"/>
  <c r="F168" i="17"/>
  <c r="C168" i="17" s="1"/>
  <c r="O167" i="17"/>
  <c r="L167" i="17"/>
  <c r="C167" i="17" s="1"/>
  <c r="I167" i="17"/>
  <c r="I166" i="17" s="1"/>
  <c r="I165" i="17" s="1"/>
  <c r="F167" i="17"/>
  <c r="O166" i="17"/>
  <c r="O165" i="17" s="1"/>
  <c r="N166" i="17"/>
  <c r="N165" i="17" s="1"/>
  <c r="M166" i="17"/>
  <c r="K166" i="17"/>
  <c r="K165" i="17" s="1"/>
  <c r="J166" i="17"/>
  <c r="J165" i="17" s="1"/>
  <c r="H166" i="17"/>
  <c r="G166" i="17"/>
  <c r="G165" i="17" s="1"/>
  <c r="E166" i="17"/>
  <c r="D166" i="17"/>
  <c r="M165" i="17"/>
  <c r="H165" i="17"/>
  <c r="E165" i="17"/>
  <c r="D165" i="17"/>
  <c r="O164" i="17"/>
  <c r="L164" i="17"/>
  <c r="I164" i="17"/>
  <c r="F164" i="17"/>
  <c r="C164" i="17" s="1"/>
  <c r="O163" i="17"/>
  <c r="L163" i="17"/>
  <c r="C163" i="17" s="1"/>
  <c r="I163" i="17"/>
  <c r="F163" i="17"/>
  <c r="O162" i="17"/>
  <c r="L162" i="17"/>
  <c r="I162" i="17"/>
  <c r="F162" i="17"/>
  <c r="C162" i="17"/>
  <c r="O161" i="17"/>
  <c r="O160" i="17" s="1"/>
  <c r="L161" i="17"/>
  <c r="I161" i="17"/>
  <c r="F161" i="17"/>
  <c r="F160" i="17" s="1"/>
  <c r="C160" i="17" s="1"/>
  <c r="N160" i="17"/>
  <c r="M160" i="17"/>
  <c r="L160" i="17"/>
  <c r="K160" i="17"/>
  <c r="J160" i="17"/>
  <c r="I160" i="17"/>
  <c r="H160" i="17"/>
  <c r="G160" i="17"/>
  <c r="E160" i="17"/>
  <c r="D160" i="17"/>
  <c r="O159" i="17"/>
  <c r="L159" i="17"/>
  <c r="C159" i="17" s="1"/>
  <c r="I159" i="17"/>
  <c r="F159" i="17"/>
  <c r="O158" i="17"/>
  <c r="L158" i="17"/>
  <c r="I158" i="17"/>
  <c r="F158" i="17"/>
  <c r="C158" i="17"/>
  <c r="O157" i="17"/>
  <c r="L157" i="17"/>
  <c r="I157" i="17"/>
  <c r="F157" i="17"/>
  <c r="C157" i="17" s="1"/>
  <c r="O156" i="17"/>
  <c r="L156" i="17"/>
  <c r="I156" i="17"/>
  <c r="F156" i="17"/>
  <c r="C156" i="17" s="1"/>
  <c r="O155" i="17"/>
  <c r="L155" i="17"/>
  <c r="C155" i="17" s="1"/>
  <c r="I155" i="17"/>
  <c r="F155" i="17"/>
  <c r="O154" i="17"/>
  <c r="O151" i="17" s="1"/>
  <c r="L154" i="17"/>
  <c r="I154" i="17"/>
  <c r="F154" i="17"/>
  <c r="C154" i="17"/>
  <c r="O153" i="17"/>
  <c r="L153" i="17"/>
  <c r="I153" i="17"/>
  <c r="F153" i="17"/>
  <c r="C153" i="17" s="1"/>
  <c r="O152" i="17"/>
  <c r="L152" i="17"/>
  <c r="L151" i="17" s="1"/>
  <c r="I152" i="17"/>
  <c r="I151" i="17" s="1"/>
  <c r="F152" i="17"/>
  <c r="C152" i="17" s="1"/>
  <c r="N151" i="17"/>
  <c r="M151" i="17"/>
  <c r="K151" i="17"/>
  <c r="J151" i="17"/>
  <c r="H151" i="17"/>
  <c r="G151" i="17"/>
  <c r="F151" i="17"/>
  <c r="E151" i="17"/>
  <c r="D151" i="17"/>
  <c r="O150" i="17"/>
  <c r="L150" i="17"/>
  <c r="I150" i="17"/>
  <c r="F150" i="17"/>
  <c r="C150" i="17"/>
  <c r="O149" i="17"/>
  <c r="L149" i="17"/>
  <c r="I149" i="17"/>
  <c r="F149" i="17"/>
  <c r="C149" i="17" s="1"/>
  <c r="O148" i="17"/>
  <c r="L148" i="17"/>
  <c r="I148" i="17"/>
  <c r="F148" i="17"/>
  <c r="C148" i="17" s="1"/>
  <c r="O147" i="17"/>
  <c r="L147" i="17"/>
  <c r="C147" i="17" s="1"/>
  <c r="I147" i="17"/>
  <c r="F147" i="17"/>
  <c r="O146" i="17"/>
  <c r="L146" i="17"/>
  <c r="I146" i="17"/>
  <c r="F146" i="17"/>
  <c r="C146" i="17"/>
  <c r="O145" i="17"/>
  <c r="O144" i="17" s="1"/>
  <c r="L145" i="17"/>
  <c r="I145" i="17"/>
  <c r="F145" i="17"/>
  <c r="F144" i="17" s="1"/>
  <c r="N144" i="17"/>
  <c r="M144" i="17"/>
  <c r="K144" i="17"/>
  <c r="J144" i="17"/>
  <c r="I144" i="17"/>
  <c r="H144" i="17"/>
  <c r="G144" i="17"/>
  <c r="E144" i="17"/>
  <c r="D144" i="17"/>
  <c r="O143" i="17"/>
  <c r="L143" i="17"/>
  <c r="C143" i="17" s="1"/>
  <c r="I143" i="17"/>
  <c r="F143" i="17"/>
  <c r="O142" i="17"/>
  <c r="O141" i="17" s="1"/>
  <c r="L142" i="17"/>
  <c r="I142" i="17"/>
  <c r="F142" i="17"/>
  <c r="F141" i="17" s="1"/>
  <c r="C141" i="17" s="1"/>
  <c r="C142" i="17"/>
  <c r="N141" i="17"/>
  <c r="M141" i="17"/>
  <c r="L141" i="17"/>
  <c r="K141" i="17"/>
  <c r="J141" i="17"/>
  <c r="I141" i="17"/>
  <c r="H141" i="17"/>
  <c r="H130" i="17" s="1"/>
  <c r="G141" i="17"/>
  <c r="E141" i="17"/>
  <c r="D141" i="17"/>
  <c r="D130" i="17" s="1"/>
  <c r="O140" i="17"/>
  <c r="L140" i="17"/>
  <c r="I140" i="17"/>
  <c r="F140" i="17"/>
  <c r="C140" i="17" s="1"/>
  <c r="O139" i="17"/>
  <c r="L139" i="17"/>
  <c r="C139" i="17" s="1"/>
  <c r="I139" i="17"/>
  <c r="F139" i="17"/>
  <c r="O138" i="17"/>
  <c r="L138" i="17"/>
  <c r="I138" i="17"/>
  <c r="F138" i="17"/>
  <c r="C138" i="17"/>
  <c r="O137" i="17"/>
  <c r="O136" i="17" s="1"/>
  <c r="L137" i="17"/>
  <c r="I137" i="17"/>
  <c r="F137" i="17"/>
  <c r="F136" i="17" s="1"/>
  <c r="N136" i="17"/>
  <c r="M136" i="17"/>
  <c r="K136" i="17"/>
  <c r="J136" i="17"/>
  <c r="I136" i="17"/>
  <c r="H136" i="17"/>
  <c r="G136" i="17"/>
  <c r="E136" i="17"/>
  <c r="D136" i="17"/>
  <c r="O135" i="17"/>
  <c r="L135" i="17"/>
  <c r="C135" i="17" s="1"/>
  <c r="I135" i="17"/>
  <c r="F135" i="17"/>
  <c r="O134" i="17"/>
  <c r="O131" i="17" s="1"/>
  <c r="L134" i="17"/>
  <c r="I134" i="17"/>
  <c r="F134" i="17"/>
  <c r="C134" i="17"/>
  <c r="O133" i="17"/>
  <c r="L133" i="17"/>
  <c r="I133" i="17"/>
  <c r="F133" i="17"/>
  <c r="C133" i="17" s="1"/>
  <c r="O132" i="17"/>
  <c r="L132" i="17"/>
  <c r="L131" i="17" s="1"/>
  <c r="I132" i="17"/>
  <c r="I131" i="17" s="1"/>
  <c r="I130" i="17" s="1"/>
  <c r="F132" i="17"/>
  <c r="C132" i="17" s="1"/>
  <c r="N131" i="17"/>
  <c r="N130" i="17" s="1"/>
  <c r="M131" i="17"/>
  <c r="M130" i="17" s="1"/>
  <c r="K131" i="17"/>
  <c r="J131" i="17"/>
  <c r="J130" i="17" s="1"/>
  <c r="H131" i="17"/>
  <c r="G131" i="17"/>
  <c r="F131" i="17"/>
  <c r="E131" i="17"/>
  <c r="E130" i="17" s="1"/>
  <c r="D131" i="17"/>
  <c r="O130" i="17"/>
  <c r="K130" i="17"/>
  <c r="G130" i="17"/>
  <c r="O129" i="17"/>
  <c r="O128" i="17" s="1"/>
  <c r="L129" i="17"/>
  <c r="I129" i="17"/>
  <c r="F129" i="17"/>
  <c r="N128" i="17"/>
  <c r="M128" i="17"/>
  <c r="L128" i="17"/>
  <c r="K128" i="17"/>
  <c r="J128" i="17"/>
  <c r="I128" i="17"/>
  <c r="H128" i="17"/>
  <c r="G128" i="17"/>
  <c r="E128" i="17"/>
  <c r="D128" i="17"/>
  <c r="O127" i="17"/>
  <c r="L127" i="17"/>
  <c r="C127" i="17" s="1"/>
  <c r="I127" i="17"/>
  <c r="F127" i="17"/>
  <c r="O126" i="17"/>
  <c r="O122" i="17" s="1"/>
  <c r="L126" i="17"/>
  <c r="I126" i="17"/>
  <c r="F126" i="17"/>
  <c r="C126" i="17"/>
  <c r="O125" i="17"/>
  <c r="L125" i="17"/>
  <c r="I125" i="17"/>
  <c r="F125" i="17"/>
  <c r="O124" i="17"/>
  <c r="L124" i="17"/>
  <c r="I124" i="17"/>
  <c r="F124" i="17"/>
  <c r="C124" i="17" s="1"/>
  <c r="O123" i="17"/>
  <c r="L123" i="17"/>
  <c r="I123" i="17"/>
  <c r="I122" i="17" s="1"/>
  <c r="F123" i="17"/>
  <c r="N122" i="17"/>
  <c r="M122" i="17"/>
  <c r="K122" i="17"/>
  <c r="J122" i="17"/>
  <c r="H122" i="17"/>
  <c r="G122" i="17"/>
  <c r="E122" i="17"/>
  <c r="D122" i="17"/>
  <c r="O121" i="17"/>
  <c r="L121" i="17"/>
  <c r="I121" i="17"/>
  <c r="F121" i="17"/>
  <c r="C121" i="17" s="1"/>
  <c r="O120" i="17"/>
  <c r="L120" i="17"/>
  <c r="I120" i="17"/>
  <c r="F120" i="17"/>
  <c r="C120" i="17" s="1"/>
  <c r="O119" i="17"/>
  <c r="L119" i="17"/>
  <c r="I119" i="17"/>
  <c r="F119" i="17"/>
  <c r="O118" i="17"/>
  <c r="L118" i="17"/>
  <c r="I118" i="17"/>
  <c r="F118" i="17"/>
  <c r="C118" i="17"/>
  <c r="O117" i="17"/>
  <c r="O116" i="17" s="1"/>
  <c r="L117" i="17"/>
  <c r="I117" i="17"/>
  <c r="F117" i="17"/>
  <c r="N116" i="17"/>
  <c r="M116" i="17"/>
  <c r="K116" i="17"/>
  <c r="J116" i="17"/>
  <c r="I116" i="17"/>
  <c r="H116" i="17"/>
  <c r="G116" i="17"/>
  <c r="E116" i="17"/>
  <c r="D116" i="17"/>
  <c r="O115" i="17"/>
  <c r="L115" i="17"/>
  <c r="I115" i="17"/>
  <c r="F115" i="17"/>
  <c r="O114" i="17"/>
  <c r="L114" i="17"/>
  <c r="I114" i="17"/>
  <c r="F114" i="17"/>
  <c r="C114" i="17"/>
  <c r="O113" i="17"/>
  <c r="O112" i="17" s="1"/>
  <c r="L113" i="17"/>
  <c r="I113" i="17"/>
  <c r="F113" i="17"/>
  <c r="N112" i="17"/>
  <c r="M112" i="17"/>
  <c r="K112" i="17"/>
  <c r="J112" i="17"/>
  <c r="I112" i="17"/>
  <c r="H112" i="17"/>
  <c r="G112" i="17"/>
  <c r="E112" i="17"/>
  <c r="D112" i="17"/>
  <c r="O111" i="17"/>
  <c r="L111" i="17"/>
  <c r="C111" i="17" s="1"/>
  <c r="I111" i="17"/>
  <c r="F111" i="17"/>
  <c r="O110" i="17"/>
  <c r="L110" i="17"/>
  <c r="I110" i="17"/>
  <c r="F110" i="17"/>
  <c r="C110" i="17"/>
  <c r="O109" i="17"/>
  <c r="L109" i="17"/>
  <c r="I109" i="17"/>
  <c r="F109" i="17"/>
  <c r="C109" i="17" s="1"/>
  <c r="O108" i="17"/>
  <c r="L108" i="17"/>
  <c r="I108" i="17"/>
  <c r="F108" i="17"/>
  <c r="O107" i="17"/>
  <c r="L107" i="17"/>
  <c r="C107" i="17" s="1"/>
  <c r="I107" i="17"/>
  <c r="F107" i="17"/>
  <c r="O106" i="17"/>
  <c r="O103" i="17" s="1"/>
  <c r="L106" i="17"/>
  <c r="I106" i="17"/>
  <c r="F106" i="17"/>
  <c r="C106" i="17"/>
  <c r="O105" i="17"/>
  <c r="L105" i="17"/>
  <c r="I105" i="17"/>
  <c r="F105" i="17"/>
  <c r="C105" i="17" s="1"/>
  <c r="O104" i="17"/>
  <c r="L104" i="17"/>
  <c r="L103" i="17" s="1"/>
  <c r="I104" i="17"/>
  <c r="F104" i="17"/>
  <c r="C104" i="17" s="1"/>
  <c r="N103" i="17"/>
  <c r="M103" i="17"/>
  <c r="K103" i="17"/>
  <c r="J103" i="17"/>
  <c r="H103" i="17"/>
  <c r="G103" i="17"/>
  <c r="E103" i="17"/>
  <c r="D103" i="17"/>
  <c r="O102" i="17"/>
  <c r="L102" i="17"/>
  <c r="I102" i="17"/>
  <c r="F102" i="17"/>
  <c r="C102" i="17"/>
  <c r="O101" i="17"/>
  <c r="L101" i="17"/>
  <c r="I101" i="17"/>
  <c r="F101" i="17"/>
  <c r="C101" i="17" s="1"/>
  <c r="O100" i="17"/>
  <c r="L100" i="17"/>
  <c r="I100" i="17"/>
  <c r="F100" i="17"/>
  <c r="C100" i="17" s="1"/>
  <c r="O99" i="17"/>
  <c r="L99" i="17"/>
  <c r="C99" i="17" s="1"/>
  <c r="I99" i="17"/>
  <c r="F99" i="17"/>
  <c r="O98" i="17"/>
  <c r="O95" i="17" s="1"/>
  <c r="L98" i="17"/>
  <c r="I98" i="17"/>
  <c r="F98" i="17"/>
  <c r="C98" i="17"/>
  <c r="O97" i="17"/>
  <c r="L97" i="17"/>
  <c r="I97" i="17"/>
  <c r="F97" i="17"/>
  <c r="C97" i="17" s="1"/>
  <c r="O96" i="17"/>
  <c r="L96" i="17"/>
  <c r="L95" i="17" s="1"/>
  <c r="I96" i="17"/>
  <c r="F96" i="17"/>
  <c r="N95" i="17"/>
  <c r="M95" i="17"/>
  <c r="K95" i="17"/>
  <c r="K83" i="17" s="1"/>
  <c r="K75" i="17" s="1"/>
  <c r="J95" i="17"/>
  <c r="H95" i="17"/>
  <c r="G95" i="17"/>
  <c r="E95" i="17"/>
  <c r="D95" i="17"/>
  <c r="O94" i="17"/>
  <c r="L94" i="17"/>
  <c r="I94" i="17"/>
  <c r="F94" i="17"/>
  <c r="C94" i="17"/>
  <c r="O93" i="17"/>
  <c r="L93" i="17"/>
  <c r="I93" i="17"/>
  <c r="F93" i="17"/>
  <c r="C93" i="17" s="1"/>
  <c r="O92" i="17"/>
  <c r="L92" i="17"/>
  <c r="I92" i="17"/>
  <c r="F92" i="17"/>
  <c r="O91" i="17"/>
  <c r="L91" i="17"/>
  <c r="C91" i="17" s="1"/>
  <c r="I91" i="17"/>
  <c r="F91" i="17"/>
  <c r="O90" i="17"/>
  <c r="O89" i="17" s="1"/>
  <c r="L90" i="17"/>
  <c r="I90" i="17"/>
  <c r="F90" i="17"/>
  <c r="C90" i="17"/>
  <c r="N89" i="17"/>
  <c r="M89" i="17"/>
  <c r="K89" i="17"/>
  <c r="J89" i="17"/>
  <c r="I89" i="17"/>
  <c r="H89" i="17"/>
  <c r="G89" i="17"/>
  <c r="E89" i="17"/>
  <c r="D89" i="17"/>
  <c r="O88" i="17"/>
  <c r="L88" i="17"/>
  <c r="I88" i="17"/>
  <c r="F88" i="17"/>
  <c r="O87" i="17"/>
  <c r="L87" i="17"/>
  <c r="L84" i="17" s="1"/>
  <c r="I87" i="17"/>
  <c r="F87" i="17"/>
  <c r="O86" i="17"/>
  <c r="L86" i="17"/>
  <c r="I86" i="17"/>
  <c r="F86" i="17"/>
  <c r="C86" i="17"/>
  <c r="O85" i="17"/>
  <c r="L85" i="17"/>
  <c r="I85" i="17"/>
  <c r="I84" i="17" s="1"/>
  <c r="F85" i="17"/>
  <c r="C85" i="17" s="1"/>
  <c r="N84" i="17"/>
  <c r="M84" i="17"/>
  <c r="M83" i="17" s="1"/>
  <c r="K84" i="17"/>
  <c r="J84" i="17"/>
  <c r="J83" i="17" s="1"/>
  <c r="H84" i="17"/>
  <c r="H83" i="17" s="1"/>
  <c r="G84" i="17"/>
  <c r="F84" i="17"/>
  <c r="E84" i="17"/>
  <c r="D84" i="17"/>
  <c r="D83" i="17" s="1"/>
  <c r="N83" i="17"/>
  <c r="G83" i="17"/>
  <c r="O82" i="17"/>
  <c r="L82" i="17"/>
  <c r="I82" i="17"/>
  <c r="F82" i="17"/>
  <c r="C82" i="17"/>
  <c r="O81" i="17"/>
  <c r="L81" i="17"/>
  <c r="I81" i="17"/>
  <c r="F81" i="17"/>
  <c r="C81" i="17" s="1"/>
  <c r="N80" i="17"/>
  <c r="M80" i="17"/>
  <c r="M76" i="17" s="1"/>
  <c r="M75" i="17" s="1"/>
  <c r="L80" i="17"/>
  <c r="K80" i="17"/>
  <c r="J80" i="17"/>
  <c r="I80" i="17"/>
  <c r="I76" i="17" s="1"/>
  <c r="H80" i="17"/>
  <c r="G80" i="17"/>
  <c r="E80" i="17"/>
  <c r="D80" i="17"/>
  <c r="O79" i="17"/>
  <c r="L79" i="17"/>
  <c r="I79" i="17"/>
  <c r="F79" i="17"/>
  <c r="C79" i="17"/>
  <c r="O78" i="17"/>
  <c r="L78" i="17"/>
  <c r="I78" i="17"/>
  <c r="F78" i="17"/>
  <c r="F77" i="17" s="1"/>
  <c r="N77" i="17"/>
  <c r="M77" i="17"/>
  <c r="L77" i="17"/>
  <c r="L76" i="17" s="1"/>
  <c r="K77" i="17"/>
  <c r="K76" i="17" s="1"/>
  <c r="J77" i="17"/>
  <c r="I77" i="17"/>
  <c r="H77" i="17"/>
  <c r="H76" i="17" s="1"/>
  <c r="H75" i="17" s="1"/>
  <c r="G77" i="17"/>
  <c r="G76" i="17" s="1"/>
  <c r="E77" i="17"/>
  <c r="E76" i="17" s="1"/>
  <c r="D77" i="17"/>
  <c r="D76" i="17" s="1"/>
  <c r="N76" i="17"/>
  <c r="N75" i="17" s="1"/>
  <c r="N52" i="17" s="1"/>
  <c r="N51" i="17" s="1"/>
  <c r="N50" i="17" s="1"/>
  <c r="J76" i="17"/>
  <c r="J75" i="17" s="1"/>
  <c r="J52" i="17" s="1"/>
  <c r="J51" i="17" s="1"/>
  <c r="J50" i="17" s="1"/>
  <c r="G75" i="17"/>
  <c r="O74" i="17"/>
  <c r="L74" i="17"/>
  <c r="I74" i="17"/>
  <c r="F74" i="17"/>
  <c r="C74" i="17" s="1"/>
  <c r="O73" i="17"/>
  <c r="L73" i="17"/>
  <c r="I73" i="17"/>
  <c r="F73" i="17"/>
  <c r="O72" i="17"/>
  <c r="L72" i="17"/>
  <c r="I72" i="17"/>
  <c r="I69" i="17" s="1"/>
  <c r="F72" i="17"/>
  <c r="O71" i="17"/>
  <c r="L71" i="17"/>
  <c r="I71" i="17"/>
  <c r="F71" i="17"/>
  <c r="C71" i="17"/>
  <c r="O70" i="17"/>
  <c r="L70" i="17"/>
  <c r="I70" i="17"/>
  <c r="F70" i="17"/>
  <c r="F69" i="17" s="1"/>
  <c r="F67" i="17" s="1"/>
  <c r="N69" i="17"/>
  <c r="M69" i="17"/>
  <c r="M67" i="17" s="1"/>
  <c r="L69" i="17"/>
  <c r="K69" i="17"/>
  <c r="J69" i="17"/>
  <c r="H69" i="17"/>
  <c r="H67" i="17" s="1"/>
  <c r="G69" i="17"/>
  <c r="E69" i="17"/>
  <c r="E67" i="17" s="1"/>
  <c r="D69" i="17"/>
  <c r="D67" i="17" s="1"/>
  <c r="O68" i="17"/>
  <c r="L68" i="17"/>
  <c r="I68" i="17"/>
  <c r="F68" i="17"/>
  <c r="N67" i="17"/>
  <c r="K67" i="17"/>
  <c r="J67" i="17"/>
  <c r="G67" i="17"/>
  <c r="O66" i="17"/>
  <c r="L66" i="17"/>
  <c r="I66" i="17"/>
  <c r="F66" i="17"/>
  <c r="C66" i="17" s="1"/>
  <c r="O65" i="17"/>
  <c r="L65" i="17"/>
  <c r="I65" i="17"/>
  <c r="F65" i="17"/>
  <c r="O64" i="17"/>
  <c r="L64" i="17"/>
  <c r="I64" i="17"/>
  <c r="F64" i="17"/>
  <c r="O63" i="17"/>
  <c r="L63" i="17"/>
  <c r="I63" i="17"/>
  <c r="F63" i="17"/>
  <c r="C63" i="17"/>
  <c r="O62" i="17"/>
  <c r="L62" i="17"/>
  <c r="I62" i="17"/>
  <c r="F62" i="17"/>
  <c r="C62" i="17" s="1"/>
  <c r="O61" i="17"/>
  <c r="L61" i="17"/>
  <c r="I61" i="17"/>
  <c r="C61" i="17" s="1"/>
  <c r="F61" i="17"/>
  <c r="O60" i="17"/>
  <c r="L60" i="17"/>
  <c r="I60" i="17"/>
  <c r="F60" i="17"/>
  <c r="O59" i="17"/>
  <c r="L59" i="17"/>
  <c r="C59" i="17" s="1"/>
  <c r="I59" i="17"/>
  <c r="F59" i="17"/>
  <c r="O58" i="17"/>
  <c r="N58" i="17"/>
  <c r="M58" i="17"/>
  <c r="K58" i="17"/>
  <c r="J58" i="17"/>
  <c r="H58" i="17"/>
  <c r="G58" i="17"/>
  <c r="F58" i="17"/>
  <c r="E58" i="17"/>
  <c r="D58" i="17"/>
  <c r="D54" i="17" s="1"/>
  <c r="D53" i="17" s="1"/>
  <c r="O57" i="17"/>
  <c r="O55" i="17" s="1"/>
  <c r="O54" i="17" s="1"/>
  <c r="L57" i="17"/>
  <c r="I57" i="17"/>
  <c r="F57" i="17"/>
  <c r="C57" i="17"/>
  <c r="O56" i="17"/>
  <c r="L56" i="17"/>
  <c r="L55" i="17" s="1"/>
  <c r="I56" i="17"/>
  <c r="F56" i="17"/>
  <c r="C56" i="17" s="1"/>
  <c r="N55" i="17"/>
  <c r="M55" i="17"/>
  <c r="M54" i="17" s="1"/>
  <c r="K55" i="17"/>
  <c r="J55" i="17"/>
  <c r="I55" i="17"/>
  <c r="H55" i="17"/>
  <c r="G55" i="17"/>
  <c r="G54" i="17" s="1"/>
  <c r="G53" i="17" s="1"/>
  <c r="G52" i="17" s="1"/>
  <c r="E55" i="17"/>
  <c r="E54" i="17" s="1"/>
  <c r="D55" i="17"/>
  <c r="N54" i="17"/>
  <c r="N53" i="17" s="1"/>
  <c r="K54" i="17"/>
  <c r="K53" i="17" s="1"/>
  <c r="K52" i="17" s="1"/>
  <c r="J54" i="17"/>
  <c r="H54" i="17"/>
  <c r="H53" i="17" s="1"/>
  <c r="M53" i="17"/>
  <c r="J53" i="17"/>
  <c r="E53" i="17"/>
  <c r="I48" i="17"/>
  <c r="O47" i="17"/>
  <c r="C47" i="17"/>
  <c r="O46" i="17"/>
  <c r="C46" i="17"/>
  <c r="O45" i="17"/>
  <c r="N45" i="17"/>
  <c r="M45" i="17"/>
  <c r="C45" i="17"/>
  <c r="L44" i="17"/>
  <c r="I44" i="17"/>
  <c r="C44" i="17" s="1"/>
  <c r="F44" i="17"/>
  <c r="L43" i="17"/>
  <c r="K43" i="17"/>
  <c r="J43" i="17"/>
  <c r="H43" i="17"/>
  <c r="G43" i="17"/>
  <c r="F43" i="17"/>
  <c r="E43" i="17"/>
  <c r="D43" i="17"/>
  <c r="F42" i="17"/>
  <c r="C42" i="17"/>
  <c r="F41" i="17"/>
  <c r="E41" i="17"/>
  <c r="E20" i="17" s="1"/>
  <c r="D41" i="17"/>
  <c r="C41" i="17"/>
  <c r="J40" i="17"/>
  <c r="J36" i="17" s="1"/>
  <c r="L39" i="17"/>
  <c r="C39" i="17" s="1"/>
  <c r="L38" i="17"/>
  <c r="C38" i="17" s="1"/>
  <c r="L37" i="17"/>
  <c r="C37" i="17" s="1"/>
  <c r="K36" i="17"/>
  <c r="L35" i="17"/>
  <c r="C35" i="17" s="1"/>
  <c r="L34" i="17"/>
  <c r="C34" i="17" s="1"/>
  <c r="L33" i="17"/>
  <c r="C33" i="17" s="1"/>
  <c r="K33" i="17"/>
  <c r="J33" i="17"/>
  <c r="L32" i="17"/>
  <c r="L31" i="17" s="1"/>
  <c r="K31" i="17"/>
  <c r="K26" i="17" s="1"/>
  <c r="J31" i="17"/>
  <c r="J26" i="17" s="1"/>
  <c r="J287" i="17" s="1"/>
  <c r="L30" i="17"/>
  <c r="C30" i="17" s="1"/>
  <c r="L29" i="17"/>
  <c r="C29" i="17" s="1"/>
  <c r="L28" i="17"/>
  <c r="C28" i="17" s="1"/>
  <c r="L27" i="17"/>
  <c r="C27" i="17" s="1"/>
  <c r="K27" i="17"/>
  <c r="J27" i="17"/>
  <c r="F25" i="17"/>
  <c r="C25" i="17" s="1"/>
  <c r="I24" i="17"/>
  <c r="F24" i="17"/>
  <c r="C24" i="17"/>
  <c r="O23" i="17"/>
  <c r="L23" i="17"/>
  <c r="I23" i="17"/>
  <c r="F23" i="17"/>
  <c r="C23" i="17" s="1"/>
  <c r="O22" i="17"/>
  <c r="O21" i="17" s="1"/>
  <c r="L22" i="17"/>
  <c r="I22" i="17"/>
  <c r="C22" i="17" s="1"/>
  <c r="F22" i="17"/>
  <c r="N21" i="17"/>
  <c r="N289" i="17" s="1"/>
  <c r="N288" i="17" s="1"/>
  <c r="M21" i="17"/>
  <c r="M289" i="17" s="1"/>
  <c r="M288" i="17" s="1"/>
  <c r="L21" i="17"/>
  <c r="L289" i="17" s="1"/>
  <c r="K21" i="17"/>
  <c r="K289" i="17" s="1"/>
  <c r="K288" i="17" s="1"/>
  <c r="J21" i="17"/>
  <c r="J289" i="17" s="1"/>
  <c r="J288" i="17" s="1"/>
  <c r="H21" i="17"/>
  <c r="H289" i="17" s="1"/>
  <c r="H288" i="17" s="1"/>
  <c r="G21" i="17"/>
  <c r="G289" i="17" s="1"/>
  <c r="G288" i="17" s="1"/>
  <c r="F21" i="17"/>
  <c r="F289" i="17" s="1"/>
  <c r="E21" i="17"/>
  <c r="E289" i="17" s="1"/>
  <c r="E288" i="17" s="1"/>
  <c r="D21" i="17"/>
  <c r="D289" i="17" s="1"/>
  <c r="D288" i="17" s="1"/>
  <c r="M20" i="17"/>
  <c r="G20" i="17"/>
  <c r="O298" i="16"/>
  <c r="L298" i="16"/>
  <c r="I298" i="16"/>
  <c r="F298" i="16"/>
  <c r="C298" i="16" s="1"/>
  <c r="O297" i="16"/>
  <c r="L297" i="16"/>
  <c r="I297" i="16"/>
  <c r="C297" i="16" s="1"/>
  <c r="F297" i="16"/>
  <c r="O296" i="16"/>
  <c r="L296" i="16"/>
  <c r="I296" i="16"/>
  <c r="F296" i="16"/>
  <c r="C296" i="16" s="1"/>
  <c r="O295" i="16"/>
  <c r="L295" i="16"/>
  <c r="I295" i="16"/>
  <c r="F295" i="16"/>
  <c r="C295" i="16"/>
  <c r="O294" i="16"/>
  <c r="L294" i="16"/>
  <c r="I294" i="16"/>
  <c r="F294" i="16"/>
  <c r="F290" i="16" s="1"/>
  <c r="O293" i="16"/>
  <c r="L293" i="16"/>
  <c r="I293" i="16"/>
  <c r="C293" i="16" s="1"/>
  <c r="F293" i="16"/>
  <c r="O292" i="16"/>
  <c r="L292" i="16"/>
  <c r="I292" i="16"/>
  <c r="F292" i="16"/>
  <c r="C292" i="16" s="1"/>
  <c r="O291" i="16"/>
  <c r="O290" i="16" s="1"/>
  <c r="L291" i="16"/>
  <c r="I291" i="16"/>
  <c r="I290" i="16" s="1"/>
  <c r="F291" i="16"/>
  <c r="C291" i="16"/>
  <c r="N290" i="16"/>
  <c r="M290" i="16"/>
  <c r="L290" i="16"/>
  <c r="K290" i="16"/>
  <c r="J290" i="16"/>
  <c r="H290" i="16"/>
  <c r="G290" i="16"/>
  <c r="E290" i="16"/>
  <c r="D290" i="16"/>
  <c r="O285" i="16"/>
  <c r="L285" i="16"/>
  <c r="I285" i="16"/>
  <c r="C285" i="16" s="1"/>
  <c r="F285" i="16"/>
  <c r="O284" i="16"/>
  <c r="L284" i="16"/>
  <c r="L283" i="16" s="1"/>
  <c r="I284" i="16"/>
  <c r="F284" i="16"/>
  <c r="C284" i="16" s="1"/>
  <c r="O283" i="16"/>
  <c r="N283" i="16"/>
  <c r="M283" i="16"/>
  <c r="K283" i="16"/>
  <c r="J283" i="16"/>
  <c r="H283" i="16"/>
  <c r="G283" i="16"/>
  <c r="E283" i="16"/>
  <c r="D283" i="16"/>
  <c r="O282" i="16"/>
  <c r="L282" i="16"/>
  <c r="L281" i="16" s="1"/>
  <c r="I282" i="16"/>
  <c r="F282" i="16"/>
  <c r="F281" i="16" s="1"/>
  <c r="O281" i="16"/>
  <c r="N281" i="16"/>
  <c r="M281" i="16"/>
  <c r="K281" i="16"/>
  <c r="J281" i="16"/>
  <c r="I281" i="16"/>
  <c r="H281" i="16"/>
  <c r="G281" i="16"/>
  <c r="E281" i="16"/>
  <c r="D281" i="16"/>
  <c r="O280" i="16"/>
  <c r="L280" i="16"/>
  <c r="I280" i="16"/>
  <c r="F280" i="16"/>
  <c r="C280" i="16" s="1"/>
  <c r="O279" i="16"/>
  <c r="L279" i="16"/>
  <c r="I279" i="16"/>
  <c r="F279" i="16"/>
  <c r="C279" i="16"/>
  <c r="O278" i="16"/>
  <c r="L278" i="16"/>
  <c r="I278" i="16"/>
  <c r="F278" i="16"/>
  <c r="C278" i="16" s="1"/>
  <c r="O277" i="16"/>
  <c r="O276" i="16" s="1"/>
  <c r="L277" i="16"/>
  <c r="I277" i="16"/>
  <c r="C277" i="16" s="1"/>
  <c r="F277" i="16"/>
  <c r="N276" i="16"/>
  <c r="M276" i="16"/>
  <c r="L276" i="16"/>
  <c r="K276" i="16"/>
  <c r="J276" i="16"/>
  <c r="H276" i="16"/>
  <c r="G276" i="16"/>
  <c r="F276" i="16"/>
  <c r="E276" i="16"/>
  <c r="D276" i="16"/>
  <c r="O275" i="16"/>
  <c r="L275" i="16"/>
  <c r="I275" i="16"/>
  <c r="F275" i="16"/>
  <c r="C275" i="16"/>
  <c r="O274" i="16"/>
  <c r="L274" i="16"/>
  <c r="I274" i="16"/>
  <c r="F274" i="16"/>
  <c r="C274" i="16" s="1"/>
  <c r="O273" i="16"/>
  <c r="O272" i="16" s="1"/>
  <c r="L273" i="16"/>
  <c r="I273" i="16"/>
  <c r="C273" i="16" s="1"/>
  <c r="F273" i="16"/>
  <c r="N272" i="16"/>
  <c r="N270" i="16" s="1"/>
  <c r="N269" i="16" s="1"/>
  <c r="M272" i="16"/>
  <c r="L272" i="16"/>
  <c r="K272" i="16"/>
  <c r="J272" i="16"/>
  <c r="J270" i="16" s="1"/>
  <c r="J269" i="16" s="1"/>
  <c r="H272" i="16"/>
  <c r="G272" i="16"/>
  <c r="F272" i="16"/>
  <c r="F270" i="16" s="1"/>
  <c r="E272" i="16"/>
  <c r="D272" i="16"/>
  <c r="O271" i="16"/>
  <c r="L271" i="16"/>
  <c r="I271" i="16"/>
  <c r="F271" i="16"/>
  <c r="C271" i="16"/>
  <c r="M270" i="16"/>
  <c r="L270" i="16"/>
  <c r="L269" i="16" s="1"/>
  <c r="K270" i="16"/>
  <c r="H270" i="16"/>
  <c r="H269" i="16" s="1"/>
  <c r="G270" i="16"/>
  <c r="E270" i="16"/>
  <c r="D270" i="16"/>
  <c r="D269" i="16" s="1"/>
  <c r="M269" i="16"/>
  <c r="K269" i="16"/>
  <c r="G269" i="16"/>
  <c r="E269" i="16"/>
  <c r="O268" i="16"/>
  <c r="L268" i="16"/>
  <c r="L264" i="16" s="1"/>
  <c r="I268" i="16"/>
  <c r="F268" i="16"/>
  <c r="C268" i="16" s="1"/>
  <c r="O267" i="16"/>
  <c r="L267" i="16"/>
  <c r="I267" i="16"/>
  <c r="F267" i="16"/>
  <c r="C267" i="16"/>
  <c r="O266" i="16"/>
  <c r="L266" i="16"/>
  <c r="I266" i="16"/>
  <c r="F266" i="16"/>
  <c r="C266" i="16" s="1"/>
  <c r="O265" i="16"/>
  <c r="O264" i="16" s="1"/>
  <c r="L265" i="16"/>
  <c r="I265" i="16"/>
  <c r="C265" i="16" s="1"/>
  <c r="F265" i="16"/>
  <c r="N264" i="16"/>
  <c r="M264" i="16"/>
  <c r="K264" i="16"/>
  <c r="J264" i="16"/>
  <c r="H264" i="16"/>
  <c r="G264" i="16"/>
  <c r="F264" i="16"/>
  <c r="E264" i="16"/>
  <c r="D264" i="16"/>
  <c r="O263" i="16"/>
  <c r="L263" i="16"/>
  <c r="I263" i="16"/>
  <c r="F263" i="16"/>
  <c r="C263" i="16"/>
  <c r="O262" i="16"/>
  <c r="L262" i="16"/>
  <c r="I262" i="16"/>
  <c r="F262" i="16"/>
  <c r="C262" i="16" s="1"/>
  <c r="O261" i="16"/>
  <c r="O260" i="16" s="1"/>
  <c r="L261" i="16"/>
  <c r="I261" i="16"/>
  <c r="C261" i="16" s="1"/>
  <c r="F261" i="16"/>
  <c r="N260" i="16"/>
  <c r="N259" i="16" s="1"/>
  <c r="M260" i="16"/>
  <c r="L260" i="16"/>
  <c r="L259" i="16" s="1"/>
  <c r="K260" i="16"/>
  <c r="J260" i="16"/>
  <c r="J259" i="16" s="1"/>
  <c r="H260" i="16"/>
  <c r="H259" i="16" s="1"/>
  <c r="G260" i="16"/>
  <c r="F260" i="16"/>
  <c r="E260" i="16"/>
  <c r="D260" i="16"/>
  <c r="D259" i="16" s="1"/>
  <c r="M259" i="16"/>
  <c r="K259" i="16"/>
  <c r="G259" i="16"/>
  <c r="E259" i="16"/>
  <c r="O258" i="16"/>
  <c r="L258" i="16"/>
  <c r="I258" i="16"/>
  <c r="F258" i="16"/>
  <c r="C258" i="16" s="1"/>
  <c r="O257" i="16"/>
  <c r="L257" i="16"/>
  <c r="I257" i="16"/>
  <c r="C257" i="16" s="1"/>
  <c r="F257" i="16"/>
  <c r="O256" i="16"/>
  <c r="L256" i="16"/>
  <c r="L252" i="16" s="1"/>
  <c r="L251" i="16" s="1"/>
  <c r="I256" i="16"/>
  <c r="F256" i="16"/>
  <c r="C256" i="16" s="1"/>
  <c r="O255" i="16"/>
  <c r="L255" i="16"/>
  <c r="I255" i="16"/>
  <c r="F255" i="16"/>
  <c r="C255" i="16"/>
  <c r="O254" i="16"/>
  <c r="L254" i="16"/>
  <c r="I254" i="16"/>
  <c r="F254" i="16"/>
  <c r="C254" i="16" s="1"/>
  <c r="O253" i="16"/>
  <c r="O252" i="16" s="1"/>
  <c r="O251" i="16" s="1"/>
  <c r="L253" i="16"/>
  <c r="I253" i="16"/>
  <c r="C253" i="16" s="1"/>
  <c r="F253" i="16"/>
  <c r="N252" i="16"/>
  <c r="N251" i="16" s="1"/>
  <c r="M252" i="16"/>
  <c r="K252" i="16"/>
  <c r="J252" i="16"/>
  <c r="J251" i="16" s="1"/>
  <c r="H252" i="16"/>
  <c r="H251" i="16" s="1"/>
  <c r="G252" i="16"/>
  <c r="F252" i="16"/>
  <c r="E252" i="16"/>
  <c r="D252" i="16"/>
  <c r="D251" i="16" s="1"/>
  <c r="M251" i="16"/>
  <c r="K251" i="16"/>
  <c r="G251" i="16"/>
  <c r="E251" i="16"/>
  <c r="O250" i="16"/>
  <c r="L250" i="16"/>
  <c r="I250" i="16"/>
  <c r="F250" i="16"/>
  <c r="F246" i="16" s="1"/>
  <c r="C246" i="16" s="1"/>
  <c r="O249" i="16"/>
  <c r="L249" i="16"/>
  <c r="I249" i="16"/>
  <c r="C249" i="16" s="1"/>
  <c r="F249" i="16"/>
  <c r="O248" i="16"/>
  <c r="L248" i="16"/>
  <c r="I248" i="16"/>
  <c r="F248" i="16"/>
  <c r="C248" i="16" s="1"/>
  <c r="O247" i="16"/>
  <c r="O246" i="16" s="1"/>
  <c r="L247" i="16"/>
  <c r="I247" i="16"/>
  <c r="I246" i="16" s="1"/>
  <c r="F247" i="16"/>
  <c r="C247" i="16"/>
  <c r="N246" i="16"/>
  <c r="M246" i="16"/>
  <c r="L246" i="16"/>
  <c r="K246" i="16"/>
  <c r="J246" i="16"/>
  <c r="H246" i="16"/>
  <c r="G246" i="16"/>
  <c r="E246" i="16"/>
  <c r="D246" i="16"/>
  <c r="O245" i="16"/>
  <c r="L245" i="16"/>
  <c r="I245" i="16"/>
  <c r="C245" i="16" s="1"/>
  <c r="F245" i="16"/>
  <c r="O244" i="16"/>
  <c r="L244" i="16"/>
  <c r="I244" i="16"/>
  <c r="F244" i="16"/>
  <c r="C244" i="16" s="1"/>
  <c r="O243" i="16"/>
  <c r="L243" i="16"/>
  <c r="I243" i="16"/>
  <c r="F243" i="16"/>
  <c r="C243" i="16"/>
  <c r="O242" i="16"/>
  <c r="L242" i="16"/>
  <c r="I242" i="16"/>
  <c r="F242" i="16"/>
  <c r="F238" i="16" s="1"/>
  <c r="O241" i="16"/>
  <c r="L241" i="16"/>
  <c r="I241" i="16"/>
  <c r="C241" i="16" s="1"/>
  <c r="F241" i="16"/>
  <c r="O240" i="16"/>
  <c r="L240" i="16"/>
  <c r="I240" i="16"/>
  <c r="F240" i="16"/>
  <c r="C240" i="16" s="1"/>
  <c r="O239" i="16"/>
  <c r="O238" i="16" s="1"/>
  <c r="O231" i="16" s="1"/>
  <c r="L239" i="16"/>
  <c r="I239" i="16"/>
  <c r="I238" i="16" s="1"/>
  <c r="F239" i="16"/>
  <c r="C239" i="16"/>
  <c r="N238" i="16"/>
  <c r="N231" i="16" s="1"/>
  <c r="M238" i="16"/>
  <c r="L238" i="16"/>
  <c r="K238" i="16"/>
  <c r="J238" i="16"/>
  <c r="J231" i="16" s="1"/>
  <c r="H238" i="16"/>
  <c r="H231" i="16" s="1"/>
  <c r="G238" i="16"/>
  <c r="E238" i="16"/>
  <c r="D238" i="16"/>
  <c r="D231" i="16" s="1"/>
  <c r="O237" i="16"/>
  <c r="L237" i="16"/>
  <c r="I237" i="16"/>
  <c r="C237" i="16" s="1"/>
  <c r="F237" i="16"/>
  <c r="O236" i="16"/>
  <c r="L236" i="16"/>
  <c r="L235" i="16" s="1"/>
  <c r="I236" i="16"/>
  <c r="F236" i="16"/>
  <c r="C236" i="16" s="1"/>
  <c r="O235" i="16"/>
  <c r="N235" i="16"/>
  <c r="M235" i="16"/>
  <c r="K235" i="16"/>
  <c r="J235" i="16"/>
  <c r="H235" i="16"/>
  <c r="G235" i="16"/>
  <c r="E235" i="16"/>
  <c r="D235" i="16"/>
  <c r="O234" i="16"/>
  <c r="L234" i="16"/>
  <c r="L233" i="16" s="1"/>
  <c r="I234" i="16"/>
  <c r="F234" i="16"/>
  <c r="F233" i="16" s="1"/>
  <c r="O233" i="16"/>
  <c r="N233" i="16"/>
  <c r="M233" i="16"/>
  <c r="M231" i="16" s="1"/>
  <c r="M230" i="16" s="1"/>
  <c r="K233" i="16"/>
  <c r="J233" i="16"/>
  <c r="I233" i="16"/>
  <c r="H233" i="16"/>
  <c r="G233" i="16"/>
  <c r="E233" i="16"/>
  <c r="E231" i="16" s="1"/>
  <c r="E230" i="16" s="1"/>
  <c r="D233" i="16"/>
  <c r="O232" i="16"/>
  <c r="L232" i="16"/>
  <c r="I232" i="16"/>
  <c r="F232" i="16"/>
  <c r="C232" i="16" s="1"/>
  <c r="K231" i="16"/>
  <c r="K230" i="16" s="1"/>
  <c r="G231" i="16"/>
  <c r="G230" i="16" s="1"/>
  <c r="O229" i="16"/>
  <c r="L229" i="16"/>
  <c r="I229" i="16"/>
  <c r="C229" i="16" s="1"/>
  <c r="F229" i="16"/>
  <c r="O228" i="16"/>
  <c r="L228" i="16"/>
  <c r="L227" i="16" s="1"/>
  <c r="I228" i="16"/>
  <c r="F228" i="16"/>
  <c r="C228" i="16" s="1"/>
  <c r="O227" i="16"/>
  <c r="N227" i="16"/>
  <c r="M227" i="16"/>
  <c r="K227" i="16"/>
  <c r="J227" i="16"/>
  <c r="I227" i="16"/>
  <c r="H227" i="16"/>
  <c r="G227" i="16"/>
  <c r="E227" i="16"/>
  <c r="D227" i="16"/>
  <c r="O226" i="16"/>
  <c r="L226" i="16"/>
  <c r="I226" i="16"/>
  <c r="F226" i="16"/>
  <c r="C226" i="16" s="1"/>
  <c r="O225" i="16"/>
  <c r="L225" i="16"/>
  <c r="I225" i="16"/>
  <c r="C225" i="16" s="1"/>
  <c r="F225" i="16"/>
  <c r="O224" i="16"/>
  <c r="L224" i="16"/>
  <c r="I224" i="16"/>
  <c r="F224" i="16"/>
  <c r="O223" i="16"/>
  <c r="L223" i="16"/>
  <c r="I223" i="16"/>
  <c r="F223" i="16"/>
  <c r="C223" i="16"/>
  <c r="O222" i="16"/>
  <c r="L222" i="16"/>
  <c r="I222" i="16"/>
  <c r="F222" i="16"/>
  <c r="C222" i="16" s="1"/>
  <c r="O221" i="16"/>
  <c r="L221" i="16"/>
  <c r="I221" i="16"/>
  <c r="C221" i="16" s="1"/>
  <c r="F221" i="16"/>
  <c r="O220" i="16"/>
  <c r="L220" i="16"/>
  <c r="L216" i="16" s="1"/>
  <c r="I220" i="16"/>
  <c r="F220" i="16"/>
  <c r="O219" i="16"/>
  <c r="L219" i="16"/>
  <c r="I219" i="16"/>
  <c r="F219" i="16"/>
  <c r="C219" i="16"/>
  <c r="O218" i="16"/>
  <c r="L218" i="16"/>
  <c r="I218" i="16"/>
  <c r="F218" i="16"/>
  <c r="C218" i="16" s="1"/>
  <c r="O217" i="16"/>
  <c r="O216" i="16" s="1"/>
  <c r="L217" i="16"/>
  <c r="I217" i="16"/>
  <c r="F217" i="16"/>
  <c r="N216" i="16"/>
  <c r="N204" i="16" s="1"/>
  <c r="M216" i="16"/>
  <c r="K216" i="16"/>
  <c r="J216" i="16"/>
  <c r="J204" i="16" s="1"/>
  <c r="H216" i="16"/>
  <c r="G216" i="16"/>
  <c r="E216" i="16"/>
  <c r="D216" i="16"/>
  <c r="O215" i="16"/>
  <c r="L215" i="16"/>
  <c r="I215" i="16"/>
  <c r="F215" i="16"/>
  <c r="C215" i="16"/>
  <c r="O214" i="16"/>
  <c r="L214" i="16"/>
  <c r="I214" i="16"/>
  <c r="F214" i="16"/>
  <c r="C214" i="16" s="1"/>
  <c r="O213" i="16"/>
  <c r="L213" i="16"/>
  <c r="I213" i="16"/>
  <c r="C213" i="16" s="1"/>
  <c r="F213" i="16"/>
  <c r="O212" i="16"/>
  <c r="L212" i="16"/>
  <c r="I212" i="16"/>
  <c r="F212" i="16"/>
  <c r="O211" i="16"/>
  <c r="L211" i="16"/>
  <c r="I211" i="16"/>
  <c r="F211" i="16"/>
  <c r="C211" i="16"/>
  <c r="O210" i="16"/>
  <c r="L210" i="16"/>
  <c r="I210" i="16"/>
  <c r="F210" i="16"/>
  <c r="C210" i="16" s="1"/>
  <c r="O209" i="16"/>
  <c r="L209" i="16"/>
  <c r="I209" i="16"/>
  <c r="C209" i="16" s="1"/>
  <c r="F209" i="16"/>
  <c r="O208" i="16"/>
  <c r="L208" i="16"/>
  <c r="I208" i="16"/>
  <c r="F208" i="16"/>
  <c r="O207" i="16"/>
  <c r="O205" i="16" s="1"/>
  <c r="L207" i="16"/>
  <c r="I207" i="16"/>
  <c r="F207" i="16"/>
  <c r="C207" i="16"/>
  <c r="O206" i="16"/>
  <c r="L206" i="16"/>
  <c r="I206" i="16"/>
  <c r="F206" i="16"/>
  <c r="N205" i="16"/>
  <c r="M205" i="16"/>
  <c r="M204" i="16" s="1"/>
  <c r="M195" i="16" s="1"/>
  <c r="M194" i="16" s="1"/>
  <c r="K205" i="16"/>
  <c r="K204" i="16" s="1"/>
  <c r="J205" i="16"/>
  <c r="I205" i="16"/>
  <c r="H205" i="16"/>
  <c r="G205" i="16"/>
  <c r="G204" i="16" s="1"/>
  <c r="E205" i="16"/>
  <c r="E204" i="16" s="1"/>
  <c r="E195" i="16" s="1"/>
  <c r="E194" i="16" s="1"/>
  <c r="D205" i="16"/>
  <c r="H204" i="16"/>
  <c r="D204" i="16"/>
  <c r="O203" i="16"/>
  <c r="L203" i="16"/>
  <c r="I203" i="16"/>
  <c r="F203" i="16"/>
  <c r="C203" i="16"/>
  <c r="O202" i="16"/>
  <c r="L202" i="16"/>
  <c r="I202" i="16"/>
  <c r="F202" i="16"/>
  <c r="C202" i="16" s="1"/>
  <c r="O201" i="16"/>
  <c r="L201" i="16"/>
  <c r="I201" i="16"/>
  <c r="C201" i="16" s="1"/>
  <c r="F201" i="16"/>
  <c r="O200" i="16"/>
  <c r="L200" i="16"/>
  <c r="L198" i="16" s="1"/>
  <c r="L196" i="16" s="1"/>
  <c r="I200" i="16"/>
  <c r="F200" i="16"/>
  <c r="O199" i="16"/>
  <c r="O198" i="16" s="1"/>
  <c r="L199" i="16"/>
  <c r="I199" i="16"/>
  <c r="I198" i="16" s="1"/>
  <c r="F199" i="16"/>
  <c r="C199" i="16"/>
  <c r="N198" i="16"/>
  <c r="M198" i="16"/>
  <c r="K198" i="16"/>
  <c r="J198" i="16"/>
  <c r="H198" i="16"/>
  <c r="H196" i="16" s="1"/>
  <c r="H195" i="16" s="1"/>
  <c r="G198" i="16"/>
  <c r="F198" i="16"/>
  <c r="E198" i="16"/>
  <c r="D198" i="16"/>
  <c r="D196" i="16" s="1"/>
  <c r="D195" i="16" s="1"/>
  <c r="O197" i="16"/>
  <c r="L197" i="16"/>
  <c r="I197" i="16"/>
  <c r="F197" i="16"/>
  <c r="N196" i="16"/>
  <c r="M196" i="16"/>
  <c r="K196" i="16"/>
  <c r="J196" i="16"/>
  <c r="G196" i="16"/>
  <c r="F196" i="16"/>
  <c r="E196" i="16"/>
  <c r="K195" i="16"/>
  <c r="G195" i="16"/>
  <c r="G194" i="16" s="1"/>
  <c r="O193" i="16"/>
  <c r="O192" i="16" s="1"/>
  <c r="O191" i="16" s="1"/>
  <c r="L193" i="16"/>
  <c r="I193" i="16"/>
  <c r="F193" i="16"/>
  <c r="N192" i="16"/>
  <c r="N191" i="16" s="1"/>
  <c r="M192" i="16"/>
  <c r="L192" i="16"/>
  <c r="L191" i="16" s="1"/>
  <c r="K192" i="16"/>
  <c r="J192" i="16"/>
  <c r="J191" i="16" s="1"/>
  <c r="H192" i="16"/>
  <c r="H191" i="16" s="1"/>
  <c r="G192" i="16"/>
  <c r="F192" i="16"/>
  <c r="E192" i="16"/>
  <c r="D192" i="16"/>
  <c r="D191" i="16" s="1"/>
  <c r="M191" i="16"/>
  <c r="K191" i="16"/>
  <c r="G191" i="16"/>
  <c r="E191" i="16"/>
  <c r="O190" i="16"/>
  <c r="L190" i="16"/>
  <c r="I190" i="16"/>
  <c r="F190" i="16"/>
  <c r="C190" i="16" s="1"/>
  <c r="O189" i="16"/>
  <c r="O188" i="16" s="1"/>
  <c r="L189" i="16"/>
  <c r="I189" i="16"/>
  <c r="F189" i="16"/>
  <c r="N188" i="16"/>
  <c r="N187" i="16" s="1"/>
  <c r="M188" i="16"/>
  <c r="L188" i="16"/>
  <c r="L187" i="16" s="1"/>
  <c r="K188" i="16"/>
  <c r="J188" i="16"/>
  <c r="J187" i="16" s="1"/>
  <c r="H188" i="16"/>
  <c r="H187" i="16" s="1"/>
  <c r="G188" i="16"/>
  <c r="F188" i="16"/>
  <c r="E188" i="16"/>
  <c r="D188" i="16"/>
  <c r="D187" i="16" s="1"/>
  <c r="M187" i="16"/>
  <c r="K187" i="16"/>
  <c r="G187" i="16"/>
  <c r="E187" i="16"/>
  <c r="O186" i="16"/>
  <c r="L186" i="16"/>
  <c r="I186" i="16"/>
  <c r="F186" i="16"/>
  <c r="C186" i="16" s="1"/>
  <c r="O185" i="16"/>
  <c r="O184" i="16" s="1"/>
  <c r="L185" i="16"/>
  <c r="I185" i="16"/>
  <c r="F185" i="16"/>
  <c r="N184" i="16"/>
  <c r="M184" i="16"/>
  <c r="L184" i="16"/>
  <c r="K184" i="16"/>
  <c r="J184" i="16"/>
  <c r="H184" i="16"/>
  <c r="G184" i="16"/>
  <c r="F184" i="16"/>
  <c r="E184" i="16"/>
  <c r="D184" i="16"/>
  <c r="O183" i="16"/>
  <c r="L183" i="16"/>
  <c r="I183" i="16"/>
  <c r="F183" i="16"/>
  <c r="C183" i="16"/>
  <c r="O182" i="16"/>
  <c r="L182" i="16"/>
  <c r="I182" i="16"/>
  <c r="F182" i="16"/>
  <c r="C182" i="16" s="1"/>
  <c r="O181" i="16"/>
  <c r="L181" i="16"/>
  <c r="I181" i="16"/>
  <c r="F181" i="16"/>
  <c r="O180" i="16"/>
  <c r="L180" i="16"/>
  <c r="L179" i="16" s="1"/>
  <c r="I180" i="16"/>
  <c r="F180" i="16"/>
  <c r="O179" i="16"/>
  <c r="N179" i="16"/>
  <c r="M179" i="16"/>
  <c r="K179" i="16"/>
  <c r="J179" i="16"/>
  <c r="H179" i="16"/>
  <c r="G179" i="16"/>
  <c r="E179" i="16"/>
  <c r="D179" i="16"/>
  <c r="O178" i="16"/>
  <c r="L178" i="16"/>
  <c r="I178" i="16"/>
  <c r="F178" i="16"/>
  <c r="C178" i="16" s="1"/>
  <c r="O177" i="16"/>
  <c r="L177" i="16"/>
  <c r="I177" i="16"/>
  <c r="F177" i="16"/>
  <c r="O176" i="16"/>
  <c r="L176" i="16"/>
  <c r="L175" i="16" s="1"/>
  <c r="I176" i="16"/>
  <c r="F176" i="16"/>
  <c r="C176" i="16" s="1"/>
  <c r="O175" i="16"/>
  <c r="N175" i="16"/>
  <c r="M175" i="16"/>
  <c r="M174" i="16" s="1"/>
  <c r="K175" i="16"/>
  <c r="K174" i="16" s="1"/>
  <c r="K173" i="16" s="1"/>
  <c r="J175" i="16"/>
  <c r="H175" i="16"/>
  <c r="G175" i="16"/>
  <c r="G174" i="16" s="1"/>
  <c r="G173" i="16" s="1"/>
  <c r="E175" i="16"/>
  <c r="E174" i="16" s="1"/>
  <c r="E173" i="16" s="1"/>
  <c r="D175" i="16"/>
  <c r="N174" i="16"/>
  <c r="L174" i="16"/>
  <c r="L173" i="16" s="1"/>
  <c r="J174" i="16"/>
  <c r="H174" i="16"/>
  <c r="H173" i="16" s="1"/>
  <c r="D174" i="16"/>
  <c r="D173" i="16" s="1"/>
  <c r="M173" i="16"/>
  <c r="O172" i="16"/>
  <c r="L172" i="16"/>
  <c r="I172" i="16"/>
  <c r="F172" i="16"/>
  <c r="O171" i="16"/>
  <c r="L171" i="16"/>
  <c r="I171" i="16"/>
  <c r="F171" i="16"/>
  <c r="C171" i="16"/>
  <c r="O170" i="16"/>
  <c r="L170" i="16"/>
  <c r="I170" i="16"/>
  <c r="F170" i="16"/>
  <c r="C170" i="16" s="1"/>
  <c r="O169" i="16"/>
  <c r="L169" i="16"/>
  <c r="I169" i="16"/>
  <c r="F169" i="16"/>
  <c r="C169" i="16"/>
  <c r="O168" i="16"/>
  <c r="L168" i="16"/>
  <c r="I168" i="16"/>
  <c r="F168" i="16"/>
  <c r="C168" i="16" s="1"/>
  <c r="O167" i="16"/>
  <c r="L167" i="16"/>
  <c r="I167" i="16"/>
  <c r="I166" i="16" s="1"/>
  <c r="F167" i="16"/>
  <c r="N166" i="16"/>
  <c r="M166" i="16"/>
  <c r="L166" i="16"/>
  <c r="K166" i="16"/>
  <c r="J166" i="16"/>
  <c r="H166" i="16"/>
  <c r="G166" i="16"/>
  <c r="E166" i="16"/>
  <c r="D166" i="16"/>
  <c r="N165" i="16"/>
  <c r="M165" i="16"/>
  <c r="L165" i="16"/>
  <c r="K165" i="16"/>
  <c r="J165" i="16"/>
  <c r="I165" i="16"/>
  <c r="H165" i="16"/>
  <c r="G165" i="16"/>
  <c r="E165" i="16"/>
  <c r="D165" i="16"/>
  <c r="O164" i="16"/>
  <c r="L164" i="16"/>
  <c r="I164" i="16"/>
  <c r="F164" i="16"/>
  <c r="C164" i="16" s="1"/>
  <c r="O163" i="16"/>
  <c r="L163" i="16"/>
  <c r="C163" i="16" s="1"/>
  <c r="I163" i="16"/>
  <c r="F163" i="16"/>
  <c r="O162" i="16"/>
  <c r="L162" i="16"/>
  <c r="I162" i="16"/>
  <c r="F162" i="16"/>
  <c r="C162" i="16"/>
  <c r="O161" i="16"/>
  <c r="O160" i="16" s="1"/>
  <c r="L161" i="16"/>
  <c r="I161" i="16"/>
  <c r="F161" i="16"/>
  <c r="F160" i="16" s="1"/>
  <c r="C160" i="16" s="1"/>
  <c r="N160" i="16"/>
  <c r="M160" i="16"/>
  <c r="L160" i="16"/>
  <c r="K160" i="16"/>
  <c r="J160" i="16"/>
  <c r="I160" i="16"/>
  <c r="H160" i="16"/>
  <c r="G160" i="16"/>
  <c r="E160" i="16"/>
  <c r="D160" i="16"/>
  <c r="O159" i="16"/>
  <c r="L159" i="16"/>
  <c r="C159" i="16" s="1"/>
  <c r="I159" i="16"/>
  <c r="F159" i="16"/>
  <c r="O158" i="16"/>
  <c r="L158" i="16"/>
  <c r="I158" i="16"/>
  <c r="F158" i="16"/>
  <c r="C158" i="16"/>
  <c r="O157" i="16"/>
  <c r="L157" i="16"/>
  <c r="I157" i="16"/>
  <c r="F157" i="16"/>
  <c r="C157" i="16" s="1"/>
  <c r="O156" i="16"/>
  <c r="L156" i="16"/>
  <c r="I156" i="16"/>
  <c r="F156" i="16"/>
  <c r="C156" i="16" s="1"/>
  <c r="O155" i="16"/>
  <c r="L155" i="16"/>
  <c r="C155" i="16" s="1"/>
  <c r="I155" i="16"/>
  <c r="F155" i="16"/>
  <c r="O154" i="16"/>
  <c r="O151" i="16" s="1"/>
  <c r="L154" i="16"/>
  <c r="I154" i="16"/>
  <c r="F154" i="16"/>
  <c r="C154" i="16"/>
  <c r="O153" i="16"/>
  <c r="L153" i="16"/>
  <c r="I153" i="16"/>
  <c r="F153" i="16"/>
  <c r="C153" i="16" s="1"/>
  <c r="O152" i="16"/>
  <c r="L152" i="16"/>
  <c r="L151" i="16" s="1"/>
  <c r="I152" i="16"/>
  <c r="I151" i="16" s="1"/>
  <c r="F152" i="16"/>
  <c r="C152" i="16" s="1"/>
  <c r="N151" i="16"/>
  <c r="M151" i="16"/>
  <c r="K151" i="16"/>
  <c r="J151" i="16"/>
  <c r="H151" i="16"/>
  <c r="G151" i="16"/>
  <c r="F151" i="16"/>
  <c r="E151" i="16"/>
  <c r="D151" i="16"/>
  <c r="O150" i="16"/>
  <c r="L150" i="16"/>
  <c r="I150" i="16"/>
  <c r="F150" i="16"/>
  <c r="C150" i="16"/>
  <c r="O149" i="16"/>
  <c r="L149" i="16"/>
  <c r="I149" i="16"/>
  <c r="F149" i="16"/>
  <c r="C149" i="16" s="1"/>
  <c r="O148" i="16"/>
  <c r="L148" i="16"/>
  <c r="I148" i="16"/>
  <c r="F148" i="16"/>
  <c r="C148" i="16" s="1"/>
  <c r="O147" i="16"/>
  <c r="L147" i="16"/>
  <c r="C147" i="16" s="1"/>
  <c r="I147" i="16"/>
  <c r="F147" i="16"/>
  <c r="O146" i="16"/>
  <c r="L146" i="16"/>
  <c r="I146" i="16"/>
  <c r="F146" i="16"/>
  <c r="C146" i="16"/>
  <c r="O145" i="16"/>
  <c r="O144" i="16" s="1"/>
  <c r="L145" i="16"/>
  <c r="I145" i="16"/>
  <c r="F145" i="16"/>
  <c r="F144" i="16" s="1"/>
  <c r="N144" i="16"/>
  <c r="M144" i="16"/>
  <c r="K144" i="16"/>
  <c r="J144" i="16"/>
  <c r="I144" i="16"/>
  <c r="H144" i="16"/>
  <c r="G144" i="16"/>
  <c r="E144" i="16"/>
  <c r="D144" i="16"/>
  <c r="O143" i="16"/>
  <c r="L143" i="16"/>
  <c r="C143" i="16" s="1"/>
  <c r="I143" i="16"/>
  <c r="F143" i="16"/>
  <c r="O142" i="16"/>
  <c r="O141" i="16" s="1"/>
  <c r="L142" i="16"/>
  <c r="I142" i="16"/>
  <c r="F142" i="16"/>
  <c r="F141" i="16" s="1"/>
  <c r="C141" i="16" s="1"/>
  <c r="C142" i="16"/>
  <c r="N141" i="16"/>
  <c r="M141" i="16"/>
  <c r="L141" i="16"/>
  <c r="K141" i="16"/>
  <c r="J141" i="16"/>
  <c r="I141" i="16"/>
  <c r="H141" i="16"/>
  <c r="G141" i="16"/>
  <c r="E141" i="16"/>
  <c r="D141" i="16"/>
  <c r="O140" i="16"/>
  <c r="L140" i="16"/>
  <c r="I140" i="16"/>
  <c r="F140" i="16"/>
  <c r="C140" i="16" s="1"/>
  <c r="O139" i="16"/>
  <c r="L139" i="16"/>
  <c r="C139" i="16" s="1"/>
  <c r="I139" i="16"/>
  <c r="F139" i="16"/>
  <c r="O138" i="16"/>
  <c r="L138" i="16"/>
  <c r="I138" i="16"/>
  <c r="F138" i="16"/>
  <c r="C138" i="16"/>
  <c r="O137" i="16"/>
  <c r="O136" i="16" s="1"/>
  <c r="L137" i="16"/>
  <c r="I137" i="16"/>
  <c r="F137" i="16"/>
  <c r="F136" i="16" s="1"/>
  <c r="N136" i="16"/>
  <c r="M136" i="16"/>
  <c r="M130" i="16" s="1"/>
  <c r="K136" i="16"/>
  <c r="J136" i="16"/>
  <c r="I136" i="16"/>
  <c r="H136" i="16"/>
  <c r="G136" i="16"/>
  <c r="E136" i="16"/>
  <c r="E130" i="16" s="1"/>
  <c r="D136" i="16"/>
  <c r="O135" i="16"/>
  <c r="L135" i="16"/>
  <c r="C135" i="16" s="1"/>
  <c r="I135" i="16"/>
  <c r="F135" i="16"/>
  <c r="O134" i="16"/>
  <c r="L134" i="16"/>
  <c r="I134" i="16"/>
  <c r="F134" i="16"/>
  <c r="C134" i="16"/>
  <c r="O133" i="16"/>
  <c r="L133" i="16"/>
  <c r="I133" i="16"/>
  <c r="F133" i="16"/>
  <c r="C133" i="16" s="1"/>
  <c r="O132" i="16"/>
  <c r="L132" i="16"/>
  <c r="I132" i="16"/>
  <c r="C132" i="16" s="1"/>
  <c r="F132" i="16"/>
  <c r="D132" i="16"/>
  <c r="O131" i="16"/>
  <c r="O130" i="16" s="1"/>
  <c r="N131" i="16"/>
  <c r="N130" i="16" s="1"/>
  <c r="M131" i="16"/>
  <c r="K131" i="16"/>
  <c r="K130" i="16" s="1"/>
  <c r="K75" i="16" s="1"/>
  <c r="J131" i="16"/>
  <c r="J130" i="16" s="1"/>
  <c r="H131" i="16"/>
  <c r="G131" i="16"/>
  <c r="G130" i="16" s="1"/>
  <c r="G75" i="16" s="1"/>
  <c r="E131" i="16"/>
  <c r="D131" i="16"/>
  <c r="H130" i="16"/>
  <c r="D130" i="16"/>
  <c r="O129" i="16"/>
  <c r="L129" i="16"/>
  <c r="L128" i="16" s="1"/>
  <c r="I129" i="16"/>
  <c r="I128" i="16" s="1"/>
  <c r="F129" i="16"/>
  <c r="C129" i="16" s="1"/>
  <c r="O128" i="16"/>
  <c r="N128" i="16"/>
  <c r="M128" i="16"/>
  <c r="K128" i="16"/>
  <c r="J128" i="16"/>
  <c r="H128" i="16"/>
  <c r="G128" i="16"/>
  <c r="F128" i="16"/>
  <c r="E128" i="16"/>
  <c r="D128" i="16"/>
  <c r="O127" i="16"/>
  <c r="L127" i="16"/>
  <c r="I127" i="16"/>
  <c r="F127" i="16"/>
  <c r="C127" i="16"/>
  <c r="O126" i="16"/>
  <c r="L126" i="16"/>
  <c r="I126" i="16"/>
  <c r="F126" i="16"/>
  <c r="C126" i="16" s="1"/>
  <c r="O125" i="16"/>
  <c r="L125" i="16"/>
  <c r="I125" i="16"/>
  <c r="I122" i="16" s="1"/>
  <c r="F125" i="16"/>
  <c r="C125" i="16" s="1"/>
  <c r="O124" i="16"/>
  <c r="L124" i="16"/>
  <c r="C124" i="16" s="1"/>
  <c r="I124" i="16"/>
  <c r="F124" i="16"/>
  <c r="O123" i="16"/>
  <c r="O122" i="16" s="1"/>
  <c r="L123" i="16"/>
  <c r="I123" i="16"/>
  <c r="F123" i="16"/>
  <c r="F122" i="16" s="1"/>
  <c r="C123" i="16"/>
  <c r="N122" i="16"/>
  <c r="M122" i="16"/>
  <c r="L122" i="16"/>
  <c r="K122" i="16"/>
  <c r="J122" i="16"/>
  <c r="H122" i="16"/>
  <c r="G122" i="16"/>
  <c r="E122" i="16"/>
  <c r="D122" i="16"/>
  <c r="O121" i="16"/>
  <c r="L121" i="16"/>
  <c r="I121" i="16"/>
  <c r="F121" i="16"/>
  <c r="C121" i="16" s="1"/>
  <c r="O120" i="16"/>
  <c r="L120" i="16"/>
  <c r="C120" i="16" s="1"/>
  <c r="I120" i="16"/>
  <c r="F120" i="16"/>
  <c r="O119" i="16"/>
  <c r="O116" i="16" s="1"/>
  <c r="L119" i="16"/>
  <c r="I119" i="16"/>
  <c r="F119" i="16"/>
  <c r="C119" i="16"/>
  <c r="O118" i="16"/>
  <c r="L118" i="16"/>
  <c r="I118" i="16"/>
  <c r="F118" i="16"/>
  <c r="C118" i="16" s="1"/>
  <c r="O117" i="16"/>
  <c r="L117" i="16"/>
  <c r="L116" i="16" s="1"/>
  <c r="I117" i="16"/>
  <c r="I116" i="16" s="1"/>
  <c r="F117" i="16"/>
  <c r="C117" i="16" s="1"/>
  <c r="N116" i="16"/>
  <c r="M116" i="16"/>
  <c r="K116" i="16"/>
  <c r="J116" i="16"/>
  <c r="H116" i="16"/>
  <c r="G116" i="16"/>
  <c r="F116" i="16"/>
  <c r="E116" i="16"/>
  <c r="D116" i="16"/>
  <c r="O115" i="16"/>
  <c r="O112" i="16" s="1"/>
  <c r="L115" i="16"/>
  <c r="I115" i="16"/>
  <c r="F115" i="16"/>
  <c r="C115" i="16"/>
  <c r="O114" i="16"/>
  <c r="L114" i="16"/>
  <c r="I114" i="16"/>
  <c r="F114" i="16"/>
  <c r="C114" i="16" s="1"/>
  <c r="O113" i="16"/>
  <c r="L113" i="16"/>
  <c r="L112" i="16" s="1"/>
  <c r="I113" i="16"/>
  <c r="I112" i="16" s="1"/>
  <c r="F113" i="16"/>
  <c r="C113" i="16" s="1"/>
  <c r="N112" i="16"/>
  <c r="M112" i="16"/>
  <c r="K112" i="16"/>
  <c r="J112" i="16"/>
  <c r="H112" i="16"/>
  <c r="G112" i="16"/>
  <c r="F112" i="16"/>
  <c r="E112" i="16"/>
  <c r="D112" i="16"/>
  <c r="O111" i="16"/>
  <c r="L111" i="16"/>
  <c r="I111" i="16"/>
  <c r="F111" i="16"/>
  <c r="C111" i="16"/>
  <c r="O110" i="16"/>
  <c r="L110" i="16"/>
  <c r="I110" i="16"/>
  <c r="F110" i="16"/>
  <c r="C110" i="16" s="1"/>
  <c r="O109" i="16"/>
  <c r="L109" i="16"/>
  <c r="I109" i="16"/>
  <c r="F109" i="16"/>
  <c r="C109" i="16" s="1"/>
  <c r="O108" i="16"/>
  <c r="L108" i="16"/>
  <c r="C108" i="16" s="1"/>
  <c r="I108" i="16"/>
  <c r="F108" i="16"/>
  <c r="O107" i="16"/>
  <c r="L107" i="16"/>
  <c r="I107" i="16"/>
  <c r="F107" i="16"/>
  <c r="C107" i="16"/>
  <c r="O106" i="16"/>
  <c r="L106" i="16"/>
  <c r="I106" i="16"/>
  <c r="F106" i="16"/>
  <c r="C106" i="16" s="1"/>
  <c r="O105" i="16"/>
  <c r="L105" i="16"/>
  <c r="I105" i="16"/>
  <c r="F105" i="16"/>
  <c r="C105" i="16" s="1"/>
  <c r="O104" i="16"/>
  <c r="L104" i="16"/>
  <c r="C104" i="16" s="1"/>
  <c r="I104" i="16"/>
  <c r="I103" i="16" s="1"/>
  <c r="F104" i="16"/>
  <c r="O103" i="16"/>
  <c r="N103" i="16"/>
  <c r="M103" i="16"/>
  <c r="K103" i="16"/>
  <c r="J103" i="16"/>
  <c r="H103" i="16"/>
  <c r="G103" i="16"/>
  <c r="E103" i="16"/>
  <c r="D103" i="16"/>
  <c r="O102" i="16"/>
  <c r="L102" i="16"/>
  <c r="I102" i="16"/>
  <c r="F102" i="16"/>
  <c r="C102" i="16" s="1"/>
  <c r="O101" i="16"/>
  <c r="L101" i="16"/>
  <c r="I101" i="16"/>
  <c r="F101" i="16"/>
  <c r="C101" i="16" s="1"/>
  <c r="O100" i="16"/>
  <c r="L100" i="16"/>
  <c r="C100" i="16" s="1"/>
  <c r="I100" i="16"/>
  <c r="F100" i="16"/>
  <c r="O99" i="16"/>
  <c r="L99" i="16"/>
  <c r="I99" i="16"/>
  <c r="F99" i="16"/>
  <c r="C99" i="16"/>
  <c r="O98" i="16"/>
  <c r="L98" i="16"/>
  <c r="I98" i="16"/>
  <c r="F98" i="16"/>
  <c r="C98" i="16" s="1"/>
  <c r="O97" i="16"/>
  <c r="L97" i="16"/>
  <c r="I97" i="16"/>
  <c r="F97" i="16"/>
  <c r="C97" i="16" s="1"/>
  <c r="O96" i="16"/>
  <c r="L96" i="16"/>
  <c r="C96" i="16" s="1"/>
  <c r="I96" i="16"/>
  <c r="I95" i="16" s="1"/>
  <c r="F96" i="16"/>
  <c r="O95" i="16"/>
  <c r="N95" i="16"/>
  <c r="M95" i="16"/>
  <c r="K95" i="16"/>
  <c r="J95" i="16"/>
  <c r="H95" i="16"/>
  <c r="G95" i="16"/>
  <c r="E95" i="16"/>
  <c r="D95" i="16"/>
  <c r="O94" i="16"/>
  <c r="L94" i="16"/>
  <c r="I94" i="16"/>
  <c r="F94" i="16"/>
  <c r="C94" i="16" s="1"/>
  <c r="O93" i="16"/>
  <c r="L93" i="16"/>
  <c r="I93" i="16"/>
  <c r="F93" i="16"/>
  <c r="C93" i="16" s="1"/>
  <c r="O92" i="16"/>
  <c r="L92" i="16"/>
  <c r="C92" i="16" s="1"/>
  <c r="I92" i="16"/>
  <c r="F92" i="16"/>
  <c r="O91" i="16"/>
  <c r="L91" i="16"/>
  <c r="I91" i="16"/>
  <c r="F91" i="16"/>
  <c r="C91" i="16"/>
  <c r="O90" i="16"/>
  <c r="O89" i="16" s="1"/>
  <c r="L90" i="16"/>
  <c r="I90" i="16"/>
  <c r="F90" i="16"/>
  <c r="F89" i="16" s="1"/>
  <c r="N89" i="16"/>
  <c r="M89" i="16"/>
  <c r="K89" i="16"/>
  <c r="J89" i="16"/>
  <c r="I89" i="16"/>
  <c r="H89" i="16"/>
  <c r="G89" i="16"/>
  <c r="E89" i="16"/>
  <c r="D89" i="16"/>
  <c r="O88" i="16"/>
  <c r="L88" i="16"/>
  <c r="C88" i="16" s="1"/>
  <c r="I88" i="16"/>
  <c r="F88" i="16"/>
  <c r="O87" i="16"/>
  <c r="O84" i="16" s="1"/>
  <c r="L87" i="16"/>
  <c r="I87" i="16"/>
  <c r="F87" i="16"/>
  <c r="C87" i="16"/>
  <c r="O86" i="16"/>
  <c r="L86" i="16"/>
  <c r="I86" i="16"/>
  <c r="F86" i="16"/>
  <c r="C86" i="16" s="1"/>
  <c r="O85" i="16"/>
  <c r="L85" i="16"/>
  <c r="L84" i="16" s="1"/>
  <c r="I85" i="16"/>
  <c r="I84" i="16" s="1"/>
  <c r="F85" i="16"/>
  <c r="C85" i="16" s="1"/>
  <c r="N84" i="16"/>
  <c r="N83" i="16" s="1"/>
  <c r="M84" i="16"/>
  <c r="M83" i="16" s="1"/>
  <c r="K84" i="16"/>
  <c r="J84" i="16"/>
  <c r="J83" i="16" s="1"/>
  <c r="H84" i="16"/>
  <c r="G84" i="16"/>
  <c r="F84" i="16"/>
  <c r="E84" i="16"/>
  <c r="E83" i="16" s="1"/>
  <c r="D84" i="16"/>
  <c r="K83" i="16"/>
  <c r="H83" i="16"/>
  <c r="G83" i="16"/>
  <c r="D83" i="16"/>
  <c r="O82" i="16"/>
  <c r="L82" i="16"/>
  <c r="I82" i="16"/>
  <c r="F82" i="16"/>
  <c r="C82" i="16" s="1"/>
  <c r="O81" i="16"/>
  <c r="L81" i="16"/>
  <c r="L80" i="16" s="1"/>
  <c r="I81" i="16"/>
  <c r="I80" i="16" s="1"/>
  <c r="F81" i="16"/>
  <c r="C81" i="16" s="1"/>
  <c r="O80" i="16"/>
  <c r="N80" i="16"/>
  <c r="M80" i="16"/>
  <c r="K80" i="16"/>
  <c r="J80" i="16"/>
  <c r="H80" i="16"/>
  <c r="G80" i="16"/>
  <c r="F80" i="16"/>
  <c r="C80" i="16" s="1"/>
  <c r="E80" i="16"/>
  <c r="D80" i="16"/>
  <c r="O79" i="16"/>
  <c r="L79" i="16"/>
  <c r="I79" i="16"/>
  <c r="F79" i="16"/>
  <c r="C79" i="16"/>
  <c r="O78" i="16"/>
  <c r="O77" i="16" s="1"/>
  <c r="O76" i="16" s="1"/>
  <c r="L78" i="16"/>
  <c r="I78" i="16"/>
  <c r="F78" i="16"/>
  <c r="F77" i="16" s="1"/>
  <c r="N77" i="16"/>
  <c r="M77" i="16"/>
  <c r="M76" i="16" s="1"/>
  <c r="L77" i="16"/>
  <c r="L76" i="16" s="1"/>
  <c r="K77" i="16"/>
  <c r="J77" i="16"/>
  <c r="I77" i="16"/>
  <c r="H77" i="16"/>
  <c r="H76" i="16" s="1"/>
  <c r="H75" i="16" s="1"/>
  <c r="G77" i="16"/>
  <c r="E77" i="16"/>
  <c r="E76" i="16" s="1"/>
  <c r="E75" i="16" s="1"/>
  <c r="D77" i="16"/>
  <c r="D76" i="16" s="1"/>
  <c r="D75" i="16" s="1"/>
  <c r="N76" i="16"/>
  <c r="K76" i="16"/>
  <c r="J76" i="16"/>
  <c r="J75" i="16" s="1"/>
  <c r="G76" i="16"/>
  <c r="O74" i="16"/>
  <c r="L74" i="16"/>
  <c r="I74" i="16"/>
  <c r="F74" i="16"/>
  <c r="C74" i="16" s="1"/>
  <c r="O73" i="16"/>
  <c r="L73" i="16"/>
  <c r="I73" i="16"/>
  <c r="F73" i="16"/>
  <c r="C73" i="16" s="1"/>
  <c r="O72" i="16"/>
  <c r="L72" i="16"/>
  <c r="C72" i="16" s="1"/>
  <c r="I72" i="16"/>
  <c r="F72" i="16"/>
  <c r="O71" i="16"/>
  <c r="L71" i="16"/>
  <c r="I71" i="16"/>
  <c r="F71" i="16"/>
  <c r="C71" i="16"/>
  <c r="O70" i="16"/>
  <c r="O69" i="16" s="1"/>
  <c r="O67" i="16" s="1"/>
  <c r="L70" i="16"/>
  <c r="I70" i="16"/>
  <c r="F70" i="16"/>
  <c r="F69" i="16" s="1"/>
  <c r="N69" i="16"/>
  <c r="N67" i="16" s="1"/>
  <c r="M69" i="16"/>
  <c r="M67" i="16" s="1"/>
  <c r="K69" i="16"/>
  <c r="J69" i="16"/>
  <c r="J67" i="16" s="1"/>
  <c r="I69" i="16"/>
  <c r="H69" i="16"/>
  <c r="G69" i="16"/>
  <c r="E69" i="16"/>
  <c r="E67" i="16" s="1"/>
  <c r="D69" i="16"/>
  <c r="O68" i="16"/>
  <c r="L68" i="16"/>
  <c r="C68" i="16" s="1"/>
  <c r="I68" i="16"/>
  <c r="I67" i="16" s="1"/>
  <c r="F68" i="16"/>
  <c r="K67" i="16"/>
  <c r="H67" i="16"/>
  <c r="G67" i="16"/>
  <c r="D67" i="16"/>
  <c r="O66" i="16"/>
  <c r="L66" i="16"/>
  <c r="I66" i="16"/>
  <c r="F66" i="16"/>
  <c r="C66" i="16" s="1"/>
  <c r="O65" i="16"/>
  <c r="L65" i="16"/>
  <c r="I65" i="16"/>
  <c r="F65" i="16"/>
  <c r="C65" i="16" s="1"/>
  <c r="O64" i="16"/>
  <c r="L64" i="16"/>
  <c r="C64" i="16" s="1"/>
  <c r="I64" i="16"/>
  <c r="F64" i="16"/>
  <c r="O63" i="16"/>
  <c r="L63" i="16"/>
  <c r="I63" i="16"/>
  <c r="D63" i="16"/>
  <c r="F63" i="16" s="1"/>
  <c r="C63" i="16" s="1"/>
  <c r="O62" i="16"/>
  <c r="L62" i="16"/>
  <c r="I62" i="16"/>
  <c r="F62" i="16"/>
  <c r="C62" i="16" s="1"/>
  <c r="O61" i="16"/>
  <c r="L61" i="16"/>
  <c r="C61" i="16" s="1"/>
  <c r="I61" i="16"/>
  <c r="F61" i="16"/>
  <c r="O60" i="16"/>
  <c r="O58" i="16" s="1"/>
  <c r="L60" i="16"/>
  <c r="I60" i="16"/>
  <c r="D60" i="16"/>
  <c r="F60" i="16" s="1"/>
  <c r="O59" i="16"/>
  <c r="L59" i="16"/>
  <c r="L58" i="16" s="1"/>
  <c r="I59" i="16"/>
  <c r="I58" i="16" s="1"/>
  <c r="F59" i="16"/>
  <c r="C59" i="16" s="1"/>
  <c r="N58" i="16"/>
  <c r="M58" i="16"/>
  <c r="K58" i="16"/>
  <c r="J58" i="16"/>
  <c r="H58" i="16"/>
  <c r="G58" i="16"/>
  <c r="E58" i="16"/>
  <c r="O57" i="16"/>
  <c r="O55" i="16" s="1"/>
  <c r="L57" i="16"/>
  <c r="L55" i="16" s="1"/>
  <c r="L54" i="16" s="1"/>
  <c r="I57" i="16"/>
  <c r="F57" i="16"/>
  <c r="C57" i="16"/>
  <c r="O56" i="16"/>
  <c r="L56" i="16"/>
  <c r="I56" i="16"/>
  <c r="I55" i="16" s="1"/>
  <c r="F56" i="16"/>
  <c r="C56" i="16" s="1"/>
  <c r="D56" i="16"/>
  <c r="D55" i="16" s="1"/>
  <c r="N55" i="16"/>
  <c r="N54" i="16" s="1"/>
  <c r="N53" i="16" s="1"/>
  <c r="M55" i="16"/>
  <c r="M54" i="16" s="1"/>
  <c r="K55" i="16"/>
  <c r="J55" i="16"/>
  <c r="J54" i="16" s="1"/>
  <c r="J53" i="16" s="1"/>
  <c r="H55" i="16"/>
  <c r="G55" i="16"/>
  <c r="F55" i="16"/>
  <c r="E55" i="16"/>
  <c r="E54" i="16" s="1"/>
  <c r="E53" i="16" s="1"/>
  <c r="E52" i="16" s="1"/>
  <c r="E51" i="16" s="1"/>
  <c r="K54" i="16"/>
  <c r="K53" i="16" s="1"/>
  <c r="K52" i="16" s="1"/>
  <c r="H54" i="16"/>
  <c r="G54" i="16"/>
  <c r="G53" i="16" s="1"/>
  <c r="H53" i="16"/>
  <c r="H52" i="16" s="1"/>
  <c r="O47" i="16"/>
  <c r="C47" i="16" s="1"/>
  <c r="O46" i="16"/>
  <c r="O45" i="16" s="1"/>
  <c r="C46" i="16"/>
  <c r="N45" i="16"/>
  <c r="M45" i="16"/>
  <c r="L44" i="16"/>
  <c r="I44" i="16"/>
  <c r="F44" i="16"/>
  <c r="C44" i="16"/>
  <c r="L43" i="16"/>
  <c r="K43" i="16"/>
  <c r="J43" i="16"/>
  <c r="I43" i="16"/>
  <c r="H43" i="16"/>
  <c r="G43" i="16"/>
  <c r="F43" i="16"/>
  <c r="C43" i="16" s="1"/>
  <c r="E43" i="16"/>
  <c r="D43" i="16"/>
  <c r="F42" i="16"/>
  <c r="F41" i="16" s="1"/>
  <c r="C41" i="16" s="1"/>
  <c r="C42" i="16"/>
  <c r="E41" i="16"/>
  <c r="D41" i="16"/>
  <c r="L40" i="16"/>
  <c r="C40" i="16" s="1"/>
  <c r="L39" i="16"/>
  <c r="C39" i="16"/>
  <c r="L38" i="16"/>
  <c r="C38" i="16" s="1"/>
  <c r="L37" i="16"/>
  <c r="L36" i="16" s="1"/>
  <c r="C36" i="16" s="1"/>
  <c r="C37" i="16"/>
  <c r="K36" i="16"/>
  <c r="J36" i="16"/>
  <c r="L35" i="16"/>
  <c r="C35" i="16" s="1"/>
  <c r="L34" i="16"/>
  <c r="L33" i="16" s="1"/>
  <c r="C33" i="16" s="1"/>
  <c r="C34" i="16"/>
  <c r="K33" i="16"/>
  <c r="J33" i="16"/>
  <c r="L32" i="16"/>
  <c r="C32" i="16" s="1"/>
  <c r="L31" i="16"/>
  <c r="C31" i="16" s="1"/>
  <c r="K31" i="16"/>
  <c r="K26" i="16" s="1"/>
  <c r="J31" i="16"/>
  <c r="L30" i="16"/>
  <c r="C30" i="16"/>
  <c r="L29" i="16"/>
  <c r="C29" i="16" s="1"/>
  <c r="L28" i="16"/>
  <c r="L27" i="16" s="1"/>
  <c r="C28" i="16"/>
  <c r="K27" i="16"/>
  <c r="J27" i="16"/>
  <c r="J26" i="16"/>
  <c r="F25" i="16"/>
  <c r="C25" i="16" s="1"/>
  <c r="I24" i="16"/>
  <c r="O23" i="16"/>
  <c r="L23" i="16"/>
  <c r="C23" i="16" s="1"/>
  <c r="I23" i="16"/>
  <c r="F23" i="16"/>
  <c r="O22" i="16"/>
  <c r="C22" i="16" s="1"/>
  <c r="L22" i="16"/>
  <c r="I22" i="16"/>
  <c r="F22" i="16"/>
  <c r="F21" i="16" s="1"/>
  <c r="N21" i="16"/>
  <c r="N289" i="16" s="1"/>
  <c r="N288" i="16" s="1"/>
  <c r="M21" i="16"/>
  <c r="M289" i="16" s="1"/>
  <c r="M288" i="16" s="1"/>
  <c r="L21" i="16"/>
  <c r="L289" i="16" s="1"/>
  <c r="L288" i="16" s="1"/>
  <c r="K21" i="16"/>
  <c r="K289" i="16" s="1"/>
  <c r="K288" i="16" s="1"/>
  <c r="J21" i="16"/>
  <c r="J289" i="16" s="1"/>
  <c r="J288" i="16" s="1"/>
  <c r="I21" i="16"/>
  <c r="H21" i="16"/>
  <c r="H289" i="16" s="1"/>
  <c r="H288" i="16" s="1"/>
  <c r="G21" i="16"/>
  <c r="G289" i="16" s="1"/>
  <c r="G288" i="16" s="1"/>
  <c r="E21" i="16"/>
  <c r="E289" i="16" s="1"/>
  <c r="E288" i="16" s="1"/>
  <c r="D21" i="16"/>
  <c r="D289" i="16" s="1"/>
  <c r="D288" i="16" s="1"/>
  <c r="N20" i="16"/>
  <c r="M20" i="16"/>
  <c r="J20" i="16"/>
  <c r="I20" i="16"/>
  <c r="E20" i="16"/>
  <c r="C45" i="16" l="1"/>
  <c r="I54" i="16"/>
  <c r="I53" i="16" s="1"/>
  <c r="F67" i="16"/>
  <c r="N75" i="16"/>
  <c r="C84" i="16"/>
  <c r="C128" i="16"/>
  <c r="I76" i="16"/>
  <c r="M75" i="16"/>
  <c r="C112" i="16"/>
  <c r="C122" i="16"/>
  <c r="E287" i="16"/>
  <c r="E50" i="16"/>
  <c r="D54" i="16"/>
  <c r="D53" i="16" s="1"/>
  <c r="D52" i="16" s="1"/>
  <c r="D51" i="16" s="1"/>
  <c r="C27" i="16"/>
  <c r="L26" i="16"/>
  <c r="G52" i="16"/>
  <c r="G51" i="16" s="1"/>
  <c r="C55" i="16"/>
  <c r="O54" i="16"/>
  <c r="O53" i="16" s="1"/>
  <c r="C60" i="16"/>
  <c r="F58" i="16"/>
  <c r="C58" i="16" s="1"/>
  <c r="F76" i="16"/>
  <c r="C77" i="16"/>
  <c r="O83" i="16"/>
  <c r="O75" i="16" s="1"/>
  <c r="C116" i="16"/>
  <c r="C151" i="16"/>
  <c r="M53" i="16"/>
  <c r="M52" i="16" s="1"/>
  <c r="M51" i="16" s="1"/>
  <c r="M50" i="16" s="1"/>
  <c r="I83" i="16"/>
  <c r="O187" i="16"/>
  <c r="G20" i="16"/>
  <c r="K20" i="16"/>
  <c r="D58" i="16"/>
  <c r="I131" i="16"/>
  <c r="I130" i="16" s="1"/>
  <c r="C172" i="16"/>
  <c r="C180" i="16"/>
  <c r="C185" i="16"/>
  <c r="I184" i="16"/>
  <c r="C189" i="16"/>
  <c r="I188" i="16"/>
  <c r="I187" i="16" s="1"/>
  <c r="C193" i="16"/>
  <c r="I192" i="16"/>
  <c r="I191" i="16" s="1"/>
  <c r="K194" i="16"/>
  <c r="K51" i="16" s="1"/>
  <c r="N195" i="16"/>
  <c r="N194" i="16" s="1"/>
  <c r="O196" i="16"/>
  <c r="C200" i="16"/>
  <c r="C208" i="16"/>
  <c r="F216" i="16"/>
  <c r="C216" i="16" s="1"/>
  <c r="C217" i="16"/>
  <c r="I216" i="16"/>
  <c r="C220" i="16"/>
  <c r="L231" i="16"/>
  <c r="L230" i="16" s="1"/>
  <c r="C233" i="16"/>
  <c r="H230" i="16"/>
  <c r="H194" i="16" s="1"/>
  <c r="H51" i="16" s="1"/>
  <c r="H286" i="16"/>
  <c r="O270" i="16"/>
  <c r="O269" i="16" s="1"/>
  <c r="C290" i="16"/>
  <c r="O289" i="17"/>
  <c r="O288" i="17" s="1"/>
  <c r="O20" i="17"/>
  <c r="K20" i="17"/>
  <c r="M52" i="17"/>
  <c r="M51" i="17" s="1"/>
  <c r="M50" i="17" s="1"/>
  <c r="H20" i="16"/>
  <c r="L20" i="16"/>
  <c r="O21" i="16"/>
  <c r="L69" i="16"/>
  <c r="C69" i="16" s="1"/>
  <c r="C70" i="16"/>
  <c r="C78" i="16"/>
  <c r="L89" i="16"/>
  <c r="C89" i="16" s="1"/>
  <c r="C90" i="16"/>
  <c r="F95" i="16"/>
  <c r="C95" i="16" s="1"/>
  <c r="F103" i="16"/>
  <c r="F131" i="16"/>
  <c r="L136" i="16"/>
  <c r="C136" i="16" s="1"/>
  <c r="C137" i="16"/>
  <c r="L144" i="16"/>
  <c r="C144" i="16" s="1"/>
  <c r="C145" i="16"/>
  <c r="C161" i="16"/>
  <c r="F166" i="16"/>
  <c r="C167" i="16"/>
  <c r="O166" i="16"/>
  <c r="O165" i="16" s="1"/>
  <c r="J173" i="16"/>
  <c r="J52" i="16" s="1"/>
  <c r="O174" i="16"/>
  <c r="O173" i="16" s="1"/>
  <c r="C181" i="16"/>
  <c r="I179" i="16"/>
  <c r="J195" i="16"/>
  <c r="L205" i="16"/>
  <c r="L204" i="16" s="1"/>
  <c r="L195" i="16" s="1"/>
  <c r="L194" i="16" s="1"/>
  <c r="C212" i="16"/>
  <c r="C224" i="16"/>
  <c r="D230" i="16"/>
  <c r="D194" i="16" s="1"/>
  <c r="J230" i="16"/>
  <c r="J286" i="16" s="1"/>
  <c r="N230" i="16"/>
  <c r="O259" i="16"/>
  <c r="D286" i="16"/>
  <c r="C281" i="16"/>
  <c r="C31" i="17"/>
  <c r="C197" i="16"/>
  <c r="I196" i="16"/>
  <c r="I204" i="16"/>
  <c r="O230" i="16"/>
  <c r="E286" i="16"/>
  <c r="K286" i="16"/>
  <c r="M287" i="16"/>
  <c r="L95" i="16"/>
  <c r="L103" i="16"/>
  <c r="L131" i="16"/>
  <c r="L130" i="16" s="1"/>
  <c r="N173" i="16"/>
  <c r="N52" i="16" s="1"/>
  <c r="N51" i="16" s="1"/>
  <c r="C177" i="16"/>
  <c r="I175" i="16"/>
  <c r="I174" i="16" s="1"/>
  <c r="I173" i="16" s="1"/>
  <c r="C184" i="16"/>
  <c r="C188" i="16"/>
  <c r="C192" i="16"/>
  <c r="F191" i="16"/>
  <c r="C191" i="16" s="1"/>
  <c r="C196" i="16"/>
  <c r="C198" i="16"/>
  <c r="F205" i="16"/>
  <c r="C206" i="16"/>
  <c r="O204" i="16"/>
  <c r="C238" i="16"/>
  <c r="F269" i="16"/>
  <c r="G286" i="16"/>
  <c r="F175" i="16"/>
  <c r="F179" i="16"/>
  <c r="C179" i="16" s="1"/>
  <c r="F227" i="16"/>
  <c r="C227" i="16" s="1"/>
  <c r="C234" i="16"/>
  <c r="F235" i="16"/>
  <c r="C235" i="16" s="1"/>
  <c r="C242" i="16"/>
  <c r="C250" i="16"/>
  <c r="F251" i="16"/>
  <c r="I252" i="16"/>
  <c r="I251" i="16" s="1"/>
  <c r="F259" i="16"/>
  <c r="I260" i="16"/>
  <c r="C260" i="16" s="1"/>
  <c r="I264" i="16"/>
  <c r="C264" i="16" s="1"/>
  <c r="I272" i="16"/>
  <c r="I270" i="16" s="1"/>
  <c r="I276" i="16"/>
  <c r="C276" i="16" s="1"/>
  <c r="C282" i="16"/>
  <c r="F283" i="16"/>
  <c r="C294" i="16"/>
  <c r="F20" i="17"/>
  <c r="J20" i="17"/>
  <c r="N20" i="17"/>
  <c r="I21" i="17"/>
  <c r="C32" i="17"/>
  <c r="M287" i="17"/>
  <c r="F55" i="17"/>
  <c r="I58" i="17"/>
  <c r="C58" i="17" s="1"/>
  <c r="L67" i="17"/>
  <c r="C70" i="17"/>
  <c r="O69" i="17"/>
  <c r="O67" i="17" s="1"/>
  <c r="O53" i="17" s="1"/>
  <c r="O52" i="17" s="1"/>
  <c r="O51" i="17" s="1"/>
  <c r="D75" i="17"/>
  <c r="D52" i="17" s="1"/>
  <c r="D51" i="17" s="1"/>
  <c r="E83" i="17"/>
  <c r="E75" i="17" s="1"/>
  <c r="E52" i="17" s="1"/>
  <c r="E51" i="17" s="1"/>
  <c r="O84" i="17"/>
  <c r="O83" i="17" s="1"/>
  <c r="I95" i="17"/>
  <c r="I83" i="17" s="1"/>
  <c r="I75" i="17" s="1"/>
  <c r="F103" i="17"/>
  <c r="I103" i="17"/>
  <c r="C108" i="17"/>
  <c r="F116" i="17"/>
  <c r="C116" i="17" s="1"/>
  <c r="C117" i="17"/>
  <c r="C131" i="17"/>
  <c r="F130" i="17"/>
  <c r="C175" i="17"/>
  <c r="I174" i="17"/>
  <c r="I173" i="17" s="1"/>
  <c r="C184" i="17"/>
  <c r="H187" i="17"/>
  <c r="H52" i="17" s="1"/>
  <c r="H51" i="17" s="1"/>
  <c r="L187" i="17"/>
  <c r="O204" i="17"/>
  <c r="O195" i="17" s="1"/>
  <c r="O194" i="17" s="1"/>
  <c r="L231" i="17"/>
  <c r="M286" i="17"/>
  <c r="N287" i="17"/>
  <c r="C69" i="17"/>
  <c r="C115" i="17"/>
  <c r="L112" i="17"/>
  <c r="C123" i="17"/>
  <c r="L122" i="17"/>
  <c r="C136" i="17"/>
  <c r="I196" i="17"/>
  <c r="I195" i="17" s="1"/>
  <c r="F204" i="17"/>
  <c r="F195" i="17" s="1"/>
  <c r="C205" i="17"/>
  <c r="D20" i="17"/>
  <c r="H20" i="17"/>
  <c r="C21" i="17"/>
  <c r="L40" i="17"/>
  <c r="L58" i="17"/>
  <c r="L54" i="17" s="1"/>
  <c r="L53" i="17" s="1"/>
  <c r="C64" i="17"/>
  <c r="C65" i="17"/>
  <c r="C68" i="17"/>
  <c r="C72" i="17"/>
  <c r="C73" i="17"/>
  <c r="C78" i="17"/>
  <c r="O77" i="17"/>
  <c r="O76" i="17" s="1"/>
  <c r="O75" i="17" s="1"/>
  <c r="F80" i="17"/>
  <c r="O80" i="17"/>
  <c r="C87" i="17"/>
  <c r="L89" i="17"/>
  <c r="L83" i="17" s="1"/>
  <c r="L75" i="17" s="1"/>
  <c r="F89" i="17"/>
  <c r="F112" i="17"/>
  <c r="C113" i="17"/>
  <c r="F128" i="17"/>
  <c r="C128" i="17" s="1"/>
  <c r="C129" i="17"/>
  <c r="C151" i="17"/>
  <c r="C179" i="17"/>
  <c r="E187" i="17"/>
  <c r="E286" i="17" s="1"/>
  <c r="O187" i="17"/>
  <c r="F191" i="17"/>
  <c r="C191" i="17" s="1"/>
  <c r="C192" i="17"/>
  <c r="E194" i="17"/>
  <c r="D195" i="17"/>
  <c r="D194" i="17" s="1"/>
  <c r="I235" i="16"/>
  <c r="I231" i="16" s="1"/>
  <c r="I283" i="16"/>
  <c r="I289" i="16" s="1"/>
  <c r="I288" i="16" s="1"/>
  <c r="I43" i="17"/>
  <c r="C43" i="17" s="1"/>
  <c r="I54" i="17"/>
  <c r="I53" i="17" s="1"/>
  <c r="C60" i="17"/>
  <c r="I67" i="17"/>
  <c r="C67" i="17" s="1"/>
  <c r="C77" i="17"/>
  <c r="C88" i="17"/>
  <c r="C92" i="17"/>
  <c r="F95" i="17"/>
  <c r="C96" i="17"/>
  <c r="C119" i="17"/>
  <c r="L116" i="17"/>
  <c r="C125" i="17"/>
  <c r="F122" i="17"/>
  <c r="C122" i="17" s="1"/>
  <c r="O174" i="17"/>
  <c r="O173" i="17" s="1"/>
  <c r="F187" i="17"/>
  <c r="C188" i="17"/>
  <c r="E231" i="17"/>
  <c r="E230" i="17" s="1"/>
  <c r="C245" i="17"/>
  <c r="C249" i="17"/>
  <c r="C250" i="17"/>
  <c r="L252" i="17"/>
  <c r="L251" i="17" s="1"/>
  <c r="C257" i="17"/>
  <c r="I259" i="17"/>
  <c r="L260" i="17"/>
  <c r="L259" i="17" s="1"/>
  <c r="L264" i="17"/>
  <c r="L270" i="17"/>
  <c r="L269" i="17" s="1"/>
  <c r="K270" i="17"/>
  <c r="K269" i="17" s="1"/>
  <c r="C273" i="17"/>
  <c r="C285" i="17"/>
  <c r="L290" i="17"/>
  <c r="C297" i="17"/>
  <c r="O289" i="18"/>
  <c r="O288" i="18" s="1"/>
  <c r="O20" i="18"/>
  <c r="L136" i="17"/>
  <c r="L130" i="17" s="1"/>
  <c r="C137" i="17"/>
  <c r="L144" i="17"/>
  <c r="C144" i="17" s="1"/>
  <c r="C145" i="17"/>
  <c r="C161" i="17"/>
  <c r="F166" i="17"/>
  <c r="F174" i="17"/>
  <c r="C185" i="17"/>
  <c r="C189" i="17"/>
  <c r="C193" i="17"/>
  <c r="C197" i="17"/>
  <c r="L216" i="17"/>
  <c r="C216" i="17" s="1"/>
  <c r="C217" i="17"/>
  <c r="I231" i="17"/>
  <c r="I230" i="17" s="1"/>
  <c r="F235" i="17"/>
  <c r="C236" i="17"/>
  <c r="G231" i="17"/>
  <c r="G230" i="17" s="1"/>
  <c r="G194" i="17" s="1"/>
  <c r="G51" i="17" s="1"/>
  <c r="K231" i="17"/>
  <c r="K230" i="17" s="1"/>
  <c r="K194" i="17" s="1"/>
  <c r="K51" i="17" s="1"/>
  <c r="F238" i="17"/>
  <c r="C238" i="17" s="1"/>
  <c r="C239" i="17"/>
  <c r="L246" i="17"/>
  <c r="G270" i="17"/>
  <c r="G269" i="17" s="1"/>
  <c r="G286" i="17" s="1"/>
  <c r="C274" i="17"/>
  <c r="I272" i="17"/>
  <c r="C281" i="17"/>
  <c r="D286" i="17"/>
  <c r="H286" i="17"/>
  <c r="H287" i="18"/>
  <c r="H50" i="18"/>
  <c r="N52" i="18"/>
  <c r="N51" i="18" s="1"/>
  <c r="N50" i="18" s="1"/>
  <c r="C253" i="17"/>
  <c r="F252" i="17"/>
  <c r="C261" i="17"/>
  <c r="F260" i="17"/>
  <c r="C265" i="17"/>
  <c r="F264" i="17"/>
  <c r="C264" i="17" s="1"/>
  <c r="C271" i="17"/>
  <c r="C282" i="17"/>
  <c r="I281" i="17"/>
  <c r="J286" i="17"/>
  <c r="N286" i="17"/>
  <c r="F290" i="17"/>
  <c r="C290" i="17" s="1"/>
  <c r="C291" i="17"/>
  <c r="L288" i="17"/>
  <c r="J287" i="18"/>
  <c r="J20" i="18"/>
  <c r="L166" i="17"/>
  <c r="L165" i="17" s="1"/>
  <c r="L198" i="17"/>
  <c r="L196" i="17" s="1"/>
  <c r="O231" i="17"/>
  <c r="O230" i="17" s="1"/>
  <c r="F246" i="17"/>
  <c r="C246" i="17" s="1"/>
  <c r="C247" i="17"/>
  <c r="O270" i="17"/>
  <c r="O269" i="17" s="1"/>
  <c r="C278" i="17"/>
  <c r="I276" i="17"/>
  <c r="F272" i="17"/>
  <c r="C272" i="17" s="1"/>
  <c r="F276" i="17"/>
  <c r="C283" i="17"/>
  <c r="G20" i="18"/>
  <c r="K20" i="18"/>
  <c r="F21" i="18"/>
  <c r="L36" i="18"/>
  <c r="C36" i="18" s="1"/>
  <c r="C44" i="18"/>
  <c r="D53" i="18"/>
  <c r="D52" i="18" s="1"/>
  <c r="D51" i="18" s="1"/>
  <c r="C62" i="18"/>
  <c r="O67" i="18"/>
  <c r="C67" i="18" s="1"/>
  <c r="L69" i="18"/>
  <c r="L67" i="18" s="1"/>
  <c r="C73" i="18"/>
  <c r="K75" i="18"/>
  <c r="K52" i="18" s="1"/>
  <c r="K51" i="18" s="1"/>
  <c r="C77" i="18"/>
  <c r="C127" i="18"/>
  <c r="O130" i="18"/>
  <c r="C136" i="18"/>
  <c r="C45" i="18"/>
  <c r="G287" i="18"/>
  <c r="G50" i="18"/>
  <c r="O54" i="18"/>
  <c r="O75" i="18"/>
  <c r="E20" i="18"/>
  <c r="I20" i="18"/>
  <c r="L26" i="18"/>
  <c r="L33" i="18"/>
  <c r="C33" i="18" s="1"/>
  <c r="C55" i="18"/>
  <c r="O58" i="18"/>
  <c r="L58" i="18"/>
  <c r="L54" i="18" s="1"/>
  <c r="L53" i="18" s="1"/>
  <c r="L52" i="18" s="1"/>
  <c r="C65" i="18"/>
  <c r="C70" i="18"/>
  <c r="N75" i="18"/>
  <c r="O83" i="18"/>
  <c r="C89" i="18"/>
  <c r="C128" i="18"/>
  <c r="C141" i="18"/>
  <c r="C160" i="18"/>
  <c r="F174" i="18"/>
  <c r="M287" i="18"/>
  <c r="F58" i="18"/>
  <c r="C58" i="18" s="1"/>
  <c r="C59" i="18"/>
  <c r="C69" i="18"/>
  <c r="E75" i="18"/>
  <c r="E52" i="18" s="1"/>
  <c r="E51" i="18" s="1"/>
  <c r="C103" i="18"/>
  <c r="C122" i="18"/>
  <c r="L130" i="18"/>
  <c r="L75" i="18" s="1"/>
  <c r="I80" i="18"/>
  <c r="C80" i="18" s="1"/>
  <c r="I84" i="18"/>
  <c r="I112" i="18"/>
  <c r="I116" i="18"/>
  <c r="I131" i="18"/>
  <c r="I151" i="18"/>
  <c r="I166" i="18"/>
  <c r="I165" i="18" s="1"/>
  <c r="C192" i="18"/>
  <c r="C196" i="18"/>
  <c r="C205" i="18"/>
  <c r="L204" i="18"/>
  <c r="L195" i="18" s="1"/>
  <c r="E286" i="18"/>
  <c r="M286" i="18"/>
  <c r="F76" i="18"/>
  <c r="F84" i="18"/>
  <c r="F112" i="18"/>
  <c r="C112" i="18" s="1"/>
  <c r="F116" i="18"/>
  <c r="C123" i="18"/>
  <c r="F131" i="18"/>
  <c r="C142" i="18"/>
  <c r="F151" i="18"/>
  <c r="C170" i="18"/>
  <c r="C176" i="18"/>
  <c r="O175" i="18"/>
  <c r="C198" i="18"/>
  <c r="C233" i="18"/>
  <c r="F231" i="18"/>
  <c r="C246" i="18"/>
  <c r="J286" i="18"/>
  <c r="N286" i="18"/>
  <c r="L231" i="18"/>
  <c r="L230" i="18" s="1"/>
  <c r="C235" i="18"/>
  <c r="C260" i="18"/>
  <c r="L259" i="18"/>
  <c r="C259" i="18" s="1"/>
  <c r="G286" i="18"/>
  <c r="K286" i="18"/>
  <c r="C283" i="18"/>
  <c r="I55" i="18"/>
  <c r="I54" i="18" s="1"/>
  <c r="I53" i="18" s="1"/>
  <c r="I95" i="18"/>
  <c r="C95" i="18" s="1"/>
  <c r="I103" i="18"/>
  <c r="F165" i="18"/>
  <c r="L166" i="18"/>
  <c r="L165" i="18" s="1"/>
  <c r="C178" i="18"/>
  <c r="C188" i="18"/>
  <c r="D286" i="18"/>
  <c r="H286" i="18"/>
  <c r="F179" i="18"/>
  <c r="C179" i="18" s="1"/>
  <c r="F191" i="18"/>
  <c r="C191" i="18" s="1"/>
  <c r="I192" i="18"/>
  <c r="I191" i="18" s="1"/>
  <c r="I187" i="18" s="1"/>
  <c r="F195" i="18"/>
  <c r="I196" i="18"/>
  <c r="I195" i="18" s="1"/>
  <c r="C234" i="18"/>
  <c r="I272" i="18"/>
  <c r="I276" i="18"/>
  <c r="C276" i="18" s="1"/>
  <c r="C291" i="18"/>
  <c r="E287" i="18" l="1"/>
  <c r="E50" i="18"/>
  <c r="K50" i="17"/>
  <c r="K287" i="17"/>
  <c r="H287" i="17"/>
  <c r="H50" i="17"/>
  <c r="L286" i="18"/>
  <c r="O286" i="17"/>
  <c r="G287" i="17"/>
  <c r="G50" i="17"/>
  <c r="L52" i="17"/>
  <c r="E287" i="17"/>
  <c r="E50" i="17"/>
  <c r="N50" i="16"/>
  <c r="N287" i="16"/>
  <c r="H287" i="16"/>
  <c r="H50" i="16"/>
  <c r="K50" i="18"/>
  <c r="K287" i="18"/>
  <c r="D287" i="17"/>
  <c r="D50" i="17"/>
  <c r="I269" i="16"/>
  <c r="C270" i="16"/>
  <c r="O50" i="17"/>
  <c r="O287" i="17"/>
  <c r="K50" i="16"/>
  <c r="K287" i="16"/>
  <c r="C272" i="18"/>
  <c r="I270" i="18"/>
  <c r="C204" i="18"/>
  <c r="O174" i="18"/>
  <c r="O173" i="18" s="1"/>
  <c r="C175" i="18"/>
  <c r="C151" i="18"/>
  <c r="C116" i="18"/>
  <c r="I76" i="18"/>
  <c r="N287" i="18"/>
  <c r="C276" i="17"/>
  <c r="C252" i="17"/>
  <c r="F251" i="17"/>
  <c r="C251" i="17" s="1"/>
  <c r="I270" i="17"/>
  <c r="I269" i="17" s="1"/>
  <c r="I286" i="17" s="1"/>
  <c r="C112" i="17"/>
  <c r="C272" i="16"/>
  <c r="L204" i="17"/>
  <c r="C84" i="17"/>
  <c r="C103" i="17"/>
  <c r="I289" i="17"/>
  <c r="I20" i="17"/>
  <c r="C259" i="16"/>
  <c r="F187" i="16"/>
  <c r="C187" i="16" s="1"/>
  <c r="I195" i="16"/>
  <c r="C103" i="16"/>
  <c r="F83" i="16"/>
  <c r="C83" i="16" s="1"/>
  <c r="F54" i="16"/>
  <c r="O195" i="16"/>
  <c r="O194" i="16" s="1"/>
  <c r="L67" i="16"/>
  <c r="L53" i="16" s="1"/>
  <c r="L52" i="16" s="1"/>
  <c r="L51" i="16" s="1"/>
  <c r="L50" i="16" s="1"/>
  <c r="C76" i="16"/>
  <c r="L83" i="16"/>
  <c r="L75" i="16" s="1"/>
  <c r="L286" i="16" s="1"/>
  <c r="F230" i="18"/>
  <c r="C231" i="18"/>
  <c r="I83" i="18"/>
  <c r="C174" i="18"/>
  <c r="F173" i="18"/>
  <c r="C173" i="18" s="1"/>
  <c r="C26" i="18"/>
  <c r="L20" i="18"/>
  <c r="C235" i="17"/>
  <c r="F231" i="17"/>
  <c r="C174" i="17"/>
  <c r="F173" i="17"/>
  <c r="C173" i="17" s="1"/>
  <c r="I52" i="17"/>
  <c r="C89" i="17"/>
  <c r="F83" i="17"/>
  <c r="C83" i="17" s="1"/>
  <c r="C80" i="17"/>
  <c r="F76" i="17"/>
  <c r="I194" i="17"/>
  <c r="L230" i="17"/>
  <c r="C55" i="17"/>
  <c r="F54" i="17"/>
  <c r="N286" i="16"/>
  <c r="C166" i="16"/>
  <c r="F165" i="16"/>
  <c r="C165" i="16" s="1"/>
  <c r="O289" i="16"/>
  <c r="O288" i="16" s="1"/>
  <c r="O20" i="16"/>
  <c r="G287" i="16"/>
  <c r="G50" i="16"/>
  <c r="D24" i="16"/>
  <c r="D50" i="16"/>
  <c r="C67" i="16"/>
  <c r="C131" i="18"/>
  <c r="F130" i="18"/>
  <c r="C130" i="18" s="1"/>
  <c r="C84" i="18"/>
  <c r="F83" i="18"/>
  <c r="C83" i="18" s="1"/>
  <c r="I130" i="18"/>
  <c r="F54" i="18"/>
  <c r="F288" i="17"/>
  <c r="C260" i="17"/>
  <c r="F259" i="17"/>
  <c r="C259" i="17" s="1"/>
  <c r="C166" i="17"/>
  <c r="F165" i="17"/>
  <c r="C165" i="17" s="1"/>
  <c r="K286" i="17"/>
  <c r="C95" i="17"/>
  <c r="C198" i="17"/>
  <c r="C130" i="17"/>
  <c r="C283" i="16"/>
  <c r="C251" i="16"/>
  <c r="F174" i="16"/>
  <c r="C175" i="16"/>
  <c r="C269" i="16"/>
  <c r="C205" i="16"/>
  <c r="F204" i="16"/>
  <c r="J194" i="16"/>
  <c r="J51" i="16" s="1"/>
  <c r="C252" i="16"/>
  <c r="L287" i="16"/>
  <c r="C26" i="16"/>
  <c r="I75" i="16"/>
  <c r="I52" i="16" s="1"/>
  <c r="C21" i="16"/>
  <c r="F194" i="18"/>
  <c r="C195" i="18"/>
  <c r="C165" i="18"/>
  <c r="C166" i="18"/>
  <c r="C76" i="18"/>
  <c r="F75" i="18"/>
  <c r="L194" i="18"/>
  <c r="L51" i="18" s="1"/>
  <c r="F187" i="18"/>
  <c r="C187" i="18" s="1"/>
  <c r="O53" i="18"/>
  <c r="O52" i="18" s="1"/>
  <c r="O51" i="18" s="1"/>
  <c r="D287" i="18"/>
  <c r="D50" i="18"/>
  <c r="F289" i="18"/>
  <c r="F20" i="18"/>
  <c r="C20" i="18" s="1"/>
  <c r="C21" i="18"/>
  <c r="L195" i="17"/>
  <c r="L194" i="17" s="1"/>
  <c r="F270" i="17"/>
  <c r="C187" i="17"/>
  <c r="C196" i="17"/>
  <c r="L36" i="17"/>
  <c r="C40" i="17"/>
  <c r="C204" i="17"/>
  <c r="I259" i="16"/>
  <c r="I230" i="16" s="1"/>
  <c r="I286" i="16" s="1"/>
  <c r="F231" i="16"/>
  <c r="M286" i="16"/>
  <c r="C131" i="16"/>
  <c r="F130" i="16"/>
  <c r="C130" i="16" s="1"/>
  <c r="O52" i="16"/>
  <c r="O51" i="16" s="1"/>
  <c r="F289" i="16"/>
  <c r="L50" i="18" l="1"/>
  <c r="L287" i="18"/>
  <c r="J50" i="16"/>
  <c r="J287" i="16"/>
  <c r="O50" i="16"/>
  <c r="O287" i="16"/>
  <c r="C289" i="18"/>
  <c r="F288" i="18"/>
  <c r="C288" i="18" s="1"/>
  <c r="L286" i="17"/>
  <c r="F75" i="16"/>
  <c r="C75" i="16" s="1"/>
  <c r="F53" i="16"/>
  <c r="C54" i="16"/>
  <c r="I269" i="18"/>
  <c r="C270" i="18"/>
  <c r="C195" i="17"/>
  <c r="O286" i="16"/>
  <c r="C289" i="16"/>
  <c r="F288" i="16"/>
  <c r="C288" i="16" s="1"/>
  <c r="F24" i="16"/>
  <c r="D20" i="16"/>
  <c r="C231" i="17"/>
  <c r="F230" i="17"/>
  <c r="F230" i="16"/>
  <c r="C231" i="16"/>
  <c r="O50" i="18"/>
  <c r="O287" i="18"/>
  <c r="C204" i="16"/>
  <c r="F195" i="16"/>
  <c r="F173" i="16"/>
  <c r="C173" i="16" s="1"/>
  <c r="C174" i="16"/>
  <c r="D287" i="16"/>
  <c r="C54" i="17"/>
  <c r="F53" i="17"/>
  <c r="C76" i="17"/>
  <c r="F75" i="17"/>
  <c r="C75" i="17" s="1"/>
  <c r="I51" i="17"/>
  <c r="C230" i="18"/>
  <c r="I75" i="18"/>
  <c r="I52" i="18" s="1"/>
  <c r="O286" i="18"/>
  <c r="C36" i="17"/>
  <c r="L26" i="17"/>
  <c r="C270" i="17"/>
  <c r="F269" i="17"/>
  <c r="C54" i="18"/>
  <c r="F53" i="18"/>
  <c r="F286" i="18" s="1"/>
  <c r="I194" i="16"/>
  <c r="I51" i="16" s="1"/>
  <c r="C289" i="17"/>
  <c r="I288" i="17"/>
  <c r="C288" i="17" s="1"/>
  <c r="L51" i="17"/>
  <c r="L50" i="17" s="1"/>
  <c r="I287" i="16" l="1"/>
  <c r="I50" i="16"/>
  <c r="C286" i="18"/>
  <c r="C230" i="17"/>
  <c r="F194" i="17"/>
  <c r="C194" i="17" s="1"/>
  <c r="C269" i="17"/>
  <c r="F286" i="17"/>
  <c r="C286" i="17" s="1"/>
  <c r="C75" i="18"/>
  <c r="C53" i="17"/>
  <c r="F52" i="17"/>
  <c r="C230" i="16"/>
  <c r="F286" i="16"/>
  <c r="C286" i="16" s="1"/>
  <c r="C24" i="16"/>
  <c r="F20" i="16"/>
  <c r="C20" i="16" s="1"/>
  <c r="C53" i="16"/>
  <c r="F52" i="16"/>
  <c r="I287" i="17"/>
  <c r="I50" i="17"/>
  <c r="L287" i="17"/>
  <c r="C26" i="17"/>
  <c r="L20" i="17"/>
  <c r="C20" i="17" s="1"/>
  <c r="F194" i="16"/>
  <c r="C194" i="16" s="1"/>
  <c r="C195" i="16"/>
  <c r="C269" i="18"/>
  <c r="I286" i="18"/>
  <c r="I194" i="18"/>
  <c r="C194" i="18" s="1"/>
  <c r="C53" i="18"/>
  <c r="F52" i="18"/>
  <c r="F51" i="16" l="1"/>
  <c r="C52" i="16"/>
  <c r="C52" i="17"/>
  <c r="F51" i="17"/>
  <c r="F51" i="18"/>
  <c r="C52" i="18"/>
  <c r="I51" i="18"/>
  <c r="F287" i="18" l="1"/>
  <c r="F50" i="18"/>
  <c r="C51" i="18"/>
  <c r="F287" i="16"/>
  <c r="C287" i="16" s="1"/>
  <c r="F50" i="16"/>
  <c r="C50" i="16" s="1"/>
  <c r="C51" i="16"/>
  <c r="F287" i="17"/>
  <c r="C287" i="17" s="1"/>
  <c r="F50" i="17"/>
  <c r="C50" i="17" s="1"/>
  <c r="C51" i="17"/>
  <c r="I287" i="18"/>
  <c r="I50" i="18"/>
  <c r="C50" i="18" l="1"/>
  <c r="C287" i="18"/>
  <c r="I246" i="15" l="1"/>
  <c r="H246" i="15"/>
  <c r="I245" i="15"/>
  <c r="H245" i="15"/>
  <c r="I244" i="15"/>
  <c r="H244" i="15"/>
  <c r="I243" i="15"/>
  <c r="I242" i="15" s="1"/>
  <c r="I235" i="15" s="1"/>
  <c r="H243" i="15"/>
  <c r="H242" i="15"/>
  <c r="G242" i="15"/>
  <c r="G235" i="15" s="1"/>
  <c r="F242" i="15"/>
  <c r="E242" i="15"/>
  <c r="D242" i="15"/>
  <c r="D235" i="15" s="1"/>
  <c r="I241" i="15"/>
  <c r="H241" i="15"/>
  <c r="I240" i="15"/>
  <c r="H240" i="15"/>
  <c r="H239" i="15" s="1"/>
  <c r="I239" i="15"/>
  <c r="G239" i="15"/>
  <c r="F239" i="15"/>
  <c r="E239" i="15"/>
  <c r="D239" i="15"/>
  <c r="I238" i="15"/>
  <c r="H238" i="15"/>
  <c r="I237" i="15"/>
  <c r="H237" i="15"/>
  <c r="I236" i="15"/>
  <c r="H236" i="15"/>
  <c r="F235" i="15"/>
  <c r="E235" i="15"/>
  <c r="I234" i="15"/>
  <c r="H234" i="15"/>
  <c r="H233" i="15" s="1"/>
  <c r="I233" i="15"/>
  <c r="G233" i="15"/>
  <c r="F233" i="15"/>
  <c r="E233" i="15"/>
  <c r="D233" i="15"/>
  <c r="I232" i="15"/>
  <c r="H232" i="15"/>
  <c r="I231" i="15"/>
  <c r="H231" i="15"/>
  <c r="I230" i="15"/>
  <c r="H230" i="15"/>
  <c r="I229" i="15"/>
  <c r="I228" i="15" s="1"/>
  <c r="H229" i="15"/>
  <c r="H228" i="15"/>
  <c r="G228" i="15"/>
  <c r="F228" i="15"/>
  <c r="E228" i="15"/>
  <c r="D228" i="15"/>
  <c r="I227" i="15"/>
  <c r="H227" i="15"/>
  <c r="I226" i="15"/>
  <c r="H226" i="15"/>
  <c r="H225" i="15"/>
  <c r="I224" i="15"/>
  <c r="H224" i="15"/>
  <c r="I223" i="15"/>
  <c r="H223" i="15"/>
  <c r="I222" i="15"/>
  <c r="H222" i="15"/>
  <c r="I221" i="15"/>
  <c r="I220" i="15" s="1"/>
  <c r="H221" i="15"/>
  <c r="H220" i="15" s="1"/>
  <c r="G220" i="15"/>
  <c r="F220" i="15"/>
  <c r="E220" i="15"/>
  <c r="D220" i="15"/>
  <c r="I219" i="15"/>
  <c r="H219" i="15"/>
  <c r="I218" i="15"/>
  <c r="H218" i="15"/>
  <c r="I217" i="15"/>
  <c r="H217" i="15"/>
  <c r="I216" i="15"/>
  <c r="H216" i="15"/>
  <c r="I215" i="15"/>
  <c r="H215" i="15"/>
  <c r="G215" i="15"/>
  <c r="F215" i="15"/>
  <c r="E215" i="15"/>
  <c r="D215" i="15"/>
  <c r="I214" i="15"/>
  <c r="H214" i="15"/>
  <c r="I213" i="15"/>
  <c r="H213" i="15"/>
  <c r="I212" i="15"/>
  <c r="H212" i="15"/>
  <c r="I211" i="15"/>
  <c r="H211" i="15"/>
  <c r="I210" i="15"/>
  <c r="H210" i="15"/>
  <c r="I209" i="15"/>
  <c r="H209" i="15"/>
  <c r="I208" i="15"/>
  <c r="H208" i="15"/>
  <c r="I207" i="15"/>
  <c r="H207" i="15"/>
  <c r="H206" i="15"/>
  <c r="H205" i="15"/>
  <c r="I204" i="15"/>
  <c r="H204" i="15"/>
  <c r="G204" i="15"/>
  <c r="F204" i="15"/>
  <c r="E204" i="15"/>
  <c r="E203" i="15" s="1"/>
  <c r="E12" i="15" s="1"/>
  <c r="D204" i="15"/>
  <c r="D203" i="15" s="1"/>
  <c r="G203" i="15"/>
  <c r="F203" i="15"/>
  <c r="I202" i="15"/>
  <c r="H202" i="15"/>
  <c r="I201" i="15"/>
  <c r="H201" i="15"/>
  <c r="I200" i="15"/>
  <c r="H200" i="15"/>
  <c r="I199" i="15"/>
  <c r="H199" i="15"/>
  <c r="I198" i="15"/>
  <c r="I197" i="15" s="1"/>
  <c r="I158" i="15" s="1"/>
  <c r="H198" i="15"/>
  <c r="H197" i="15" s="1"/>
  <c r="G197" i="15"/>
  <c r="F197" i="15"/>
  <c r="E197" i="15"/>
  <c r="D197" i="15"/>
  <c r="I196" i="15"/>
  <c r="H196" i="15"/>
  <c r="I195" i="15"/>
  <c r="H195" i="15"/>
  <c r="I194" i="15"/>
  <c r="H194" i="15"/>
  <c r="I193" i="15"/>
  <c r="H193" i="15"/>
  <c r="I192" i="15"/>
  <c r="H192" i="15"/>
  <c r="I191" i="15"/>
  <c r="H191" i="15"/>
  <c r="I190" i="15"/>
  <c r="H190" i="15"/>
  <c r="G190" i="15"/>
  <c r="F190" i="15"/>
  <c r="E190" i="15"/>
  <c r="D190" i="15"/>
  <c r="I189" i="15"/>
  <c r="H189" i="15"/>
  <c r="H188" i="15"/>
  <c r="I187" i="15"/>
  <c r="H187" i="15"/>
  <c r="I186" i="15"/>
  <c r="H186" i="15"/>
  <c r="H185" i="15" s="1"/>
  <c r="I185" i="15"/>
  <c r="G185" i="15"/>
  <c r="F185" i="15"/>
  <c r="E185" i="15"/>
  <c r="D185" i="15"/>
  <c r="I184" i="15"/>
  <c r="H184" i="15"/>
  <c r="H183" i="15" s="1"/>
  <c r="I183" i="15"/>
  <c r="G183" i="15"/>
  <c r="F183" i="15"/>
  <c r="E183" i="15"/>
  <c r="D183" i="15"/>
  <c r="I182" i="15"/>
  <c r="H182" i="15"/>
  <c r="H181" i="15" s="1"/>
  <c r="I181" i="15"/>
  <c r="G181" i="15"/>
  <c r="F181" i="15"/>
  <c r="E181" i="15"/>
  <c r="D181" i="15"/>
  <c r="I180" i="15"/>
  <c r="H180" i="15"/>
  <c r="H179" i="15" s="1"/>
  <c r="I179" i="15"/>
  <c r="G179" i="15"/>
  <c r="F179" i="15"/>
  <c r="E179" i="15"/>
  <c r="D179" i="15"/>
  <c r="I178" i="15"/>
  <c r="H178" i="15"/>
  <c r="I177" i="15"/>
  <c r="H177" i="15"/>
  <c r="I176" i="15"/>
  <c r="H176" i="15"/>
  <c r="I175" i="15"/>
  <c r="H175" i="15"/>
  <c r="I174" i="15"/>
  <c r="H174" i="15"/>
  <c r="G174" i="15"/>
  <c r="F174" i="15"/>
  <c r="E174" i="15"/>
  <c r="D174" i="15"/>
  <c r="I173" i="15"/>
  <c r="H173" i="15"/>
  <c r="I172" i="15"/>
  <c r="H172" i="15"/>
  <c r="I171" i="15"/>
  <c r="H171" i="15"/>
  <c r="I170" i="15"/>
  <c r="H170" i="15"/>
  <c r="I169" i="15"/>
  <c r="H169" i="15"/>
  <c r="I168" i="15"/>
  <c r="H168" i="15"/>
  <c r="G168" i="15"/>
  <c r="F168" i="15"/>
  <c r="E168" i="15"/>
  <c r="D168" i="15"/>
  <c r="I167" i="15"/>
  <c r="H167" i="15"/>
  <c r="I166" i="15"/>
  <c r="H166" i="15"/>
  <c r="I165" i="15"/>
  <c r="H165" i="15"/>
  <c r="I164" i="15"/>
  <c r="H164" i="15"/>
  <c r="I163" i="15"/>
  <c r="H163" i="15"/>
  <c r="I162" i="15"/>
  <c r="H162" i="15"/>
  <c r="I161" i="15"/>
  <c r="H161" i="15"/>
  <c r="G161" i="15"/>
  <c r="F161" i="15"/>
  <c r="E161" i="15"/>
  <c r="D161" i="15"/>
  <c r="I160" i="15"/>
  <c r="H160" i="15"/>
  <c r="I159" i="15"/>
  <c r="H159" i="15"/>
  <c r="G159" i="15"/>
  <c r="F159" i="15"/>
  <c r="E159" i="15"/>
  <c r="D159" i="15"/>
  <c r="G158" i="15"/>
  <c r="F158" i="15"/>
  <c r="E158" i="15"/>
  <c r="D158" i="15"/>
  <c r="I157" i="15"/>
  <c r="H157" i="15"/>
  <c r="I156" i="15"/>
  <c r="H156" i="15"/>
  <c r="G156" i="15"/>
  <c r="F156" i="15"/>
  <c r="E156" i="15"/>
  <c r="D156" i="15"/>
  <c r="I155" i="15"/>
  <c r="H155" i="15"/>
  <c r="I154" i="15"/>
  <c r="I153" i="15" s="1"/>
  <c r="H154" i="15"/>
  <c r="H153" i="15" s="1"/>
  <c r="G153" i="15"/>
  <c r="F153" i="15"/>
  <c r="E153" i="15"/>
  <c r="D153" i="15"/>
  <c r="I152" i="15"/>
  <c r="I151" i="15" s="1"/>
  <c r="H152" i="15"/>
  <c r="H151" i="15" s="1"/>
  <c r="G151" i="15"/>
  <c r="F151" i="15"/>
  <c r="E151" i="15"/>
  <c r="D151" i="15"/>
  <c r="I150" i="15"/>
  <c r="I149" i="15" s="1"/>
  <c r="H150" i="15"/>
  <c r="H149" i="15" s="1"/>
  <c r="G149" i="15"/>
  <c r="F149" i="15"/>
  <c r="E149" i="15"/>
  <c r="D149" i="15"/>
  <c r="I148" i="15"/>
  <c r="H148" i="15"/>
  <c r="I147" i="15"/>
  <c r="H147" i="15"/>
  <c r="I146" i="15"/>
  <c r="H146" i="15"/>
  <c r="I145" i="15"/>
  <c r="H145" i="15"/>
  <c r="I144" i="15"/>
  <c r="I143" i="15" s="1"/>
  <c r="H144" i="15"/>
  <c r="H143" i="15" s="1"/>
  <c r="H142" i="15" s="1"/>
  <c r="G143" i="15"/>
  <c r="F143" i="15"/>
  <c r="E143" i="15"/>
  <c r="D143" i="15"/>
  <c r="G142" i="15"/>
  <c r="F142" i="15"/>
  <c r="E142" i="15"/>
  <c r="D142" i="15"/>
  <c r="I141" i="15"/>
  <c r="H141" i="15"/>
  <c r="I140" i="15"/>
  <c r="H140" i="15"/>
  <c r="G140" i="15"/>
  <c r="F140" i="15"/>
  <c r="E140" i="15"/>
  <c r="D140" i="15"/>
  <c r="I139" i="15"/>
  <c r="H139" i="15"/>
  <c r="I138" i="15"/>
  <c r="H138" i="15"/>
  <c r="G138" i="15"/>
  <c r="F138" i="15"/>
  <c r="E138" i="15"/>
  <c r="D138" i="15"/>
  <c r="I137" i="15"/>
  <c r="H137" i="15"/>
  <c r="I136" i="15"/>
  <c r="H136" i="15"/>
  <c r="G136" i="15"/>
  <c r="F136" i="15"/>
  <c r="E136" i="15"/>
  <c r="D136" i="15"/>
  <c r="I135" i="15"/>
  <c r="H135" i="15"/>
  <c r="I134" i="15"/>
  <c r="H134" i="15"/>
  <c r="H133" i="15" s="1"/>
  <c r="G134" i="15"/>
  <c r="F134" i="15"/>
  <c r="E134" i="15"/>
  <c r="D134" i="15"/>
  <c r="I133" i="15"/>
  <c r="G133" i="15"/>
  <c r="F133" i="15"/>
  <c r="E133" i="15"/>
  <c r="D133" i="15"/>
  <c r="I132" i="15"/>
  <c r="H132" i="15"/>
  <c r="I131" i="15"/>
  <c r="H131" i="15"/>
  <c r="I130" i="15"/>
  <c r="H130" i="15"/>
  <c r="I129" i="15"/>
  <c r="I128" i="15" s="1"/>
  <c r="H129" i="15"/>
  <c r="H128" i="15"/>
  <c r="G128" i="15"/>
  <c r="F128" i="15"/>
  <c r="E128" i="15"/>
  <c r="D128" i="15"/>
  <c r="I127" i="15"/>
  <c r="H127" i="15"/>
  <c r="I126" i="15"/>
  <c r="H126" i="15"/>
  <c r="I125" i="15"/>
  <c r="I124" i="15" s="1"/>
  <c r="H125" i="15"/>
  <c r="H124" i="15"/>
  <c r="G124" i="15"/>
  <c r="F124" i="15"/>
  <c r="E124" i="15"/>
  <c r="D124" i="15"/>
  <c r="I123" i="15"/>
  <c r="H123" i="15"/>
  <c r="I122" i="15"/>
  <c r="H122" i="15"/>
  <c r="I121" i="15"/>
  <c r="H121" i="15"/>
  <c r="I120" i="15"/>
  <c r="H120" i="15"/>
  <c r="H119" i="15" s="1"/>
  <c r="I119" i="15"/>
  <c r="G119" i="15"/>
  <c r="F119" i="15"/>
  <c r="E119" i="15"/>
  <c r="D119" i="15"/>
  <c r="I118" i="15"/>
  <c r="H118" i="15"/>
  <c r="I117" i="15"/>
  <c r="H117" i="15"/>
  <c r="I116" i="15"/>
  <c r="H116" i="15"/>
  <c r="I115" i="15"/>
  <c r="H115" i="15"/>
  <c r="I114" i="15"/>
  <c r="H114" i="15"/>
  <c r="H113" i="15" s="1"/>
  <c r="I113" i="15"/>
  <c r="G113" i="15"/>
  <c r="F113" i="15"/>
  <c r="E113" i="15"/>
  <c r="D113" i="15"/>
  <c r="I112" i="15"/>
  <c r="H112" i="15"/>
  <c r="I111" i="15"/>
  <c r="H111" i="15"/>
  <c r="I110" i="15"/>
  <c r="H110" i="15"/>
  <c r="I109" i="15"/>
  <c r="I108" i="15" s="1"/>
  <c r="H109" i="15"/>
  <c r="H108" i="15"/>
  <c r="G108" i="15"/>
  <c r="F108" i="15"/>
  <c r="E108" i="15"/>
  <c r="D108" i="15"/>
  <c r="I107" i="15"/>
  <c r="H107" i="15"/>
  <c r="I106" i="15"/>
  <c r="H106" i="15"/>
  <c r="I105" i="15"/>
  <c r="I104" i="15" s="1"/>
  <c r="H105" i="15"/>
  <c r="H104" i="15"/>
  <c r="G104" i="15"/>
  <c r="F104" i="15"/>
  <c r="E104" i="15"/>
  <c r="D104" i="15"/>
  <c r="I103" i="15"/>
  <c r="H103" i="15"/>
  <c r="I102" i="15"/>
  <c r="H102" i="15"/>
  <c r="I101" i="15"/>
  <c r="H101" i="15"/>
  <c r="I100" i="15"/>
  <c r="H100" i="15"/>
  <c r="I99" i="15"/>
  <c r="I98" i="15" s="1"/>
  <c r="H99" i="15"/>
  <c r="H98" i="15"/>
  <c r="G98" i="15"/>
  <c r="F98" i="15"/>
  <c r="E98" i="15"/>
  <c r="D98" i="15"/>
  <c r="I97" i="15"/>
  <c r="H97" i="15"/>
  <c r="I96" i="15"/>
  <c r="H96" i="15"/>
  <c r="I95" i="15"/>
  <c r="I94" i="15" s="1"/>
  <c r="H95" i="15"/>
  <c r="H94" i="15"/>
  <c r="G94" i="15"/>
  <c r="F94" i="15"/>
  <c r="E94" i="15"/>
  <c r="D94" i="15"/>
  <c r="I93" i="15"/>
  <c r="H93" i="15"/>
  <c r="I92" i="15"/>
  <c r="H92" i="15"/>
  <c r="I91" i="15"/>
  <c r="I90" i="15" s="1"/>
  <c r="H91" i="15"/>
  <c r="H90" i="15"/>
  <c r="G90" i="15"/>
  <c r="F90" i="15"/>
  <c r="E90" i="15"/>
  <c r="D90" i="15"/>
  <c r="I89" i="15"/>
  <c r="H89" i="15"/>
  <c r="I88" i="15"/>
  <c r="H88" i="15"/>
  <c r="H87" i="15" s="1"/>
  <c r="I87" i="15"/>
  <c r="G87" i="15"/>
  <c r="F87" i="15"/>
  <c r="F86" i="15" s="1"/>
  <c r="E87" i="15"/>
  <c r="D87" i="15"/>
  <c r="G86" i="15"/>
  <c r="E86" i="15"/>
  <c r="D86" i="15"/>
  <c r="I85" i="15"/>
  <c r="H85" i="15"/>
  <c r="I84" i="15"/>
  <c r="H84" i="15"/>
  <c r="I83" i="15"/>
  <c r="H83" i="15"/>
  <c r="I82" i="15"/>
  <c r="H82" i="15"/>
  <c r="H81" i="15" s="1"/>
  <c r="I81" i="15"/>
  <c r="G81" i="15"/>
  <c r="F81" i="15"/>
  <c r="E81" i="15"/>
  <c r="D81" i="15"/>
  <c r="I80" i="15"/>
  <c r="H80" i="15"/>
  <c r="I79" i="15"/>
  <c r="H79" i="15"/>
  <c r="I78" i="15"/>
  <c r="H78" i="15"/>
  <c r="H77" i="15" s="1"/>
  <c r="I77" i="15"/>
  <c r="G77" i="15"/>
  <c r="F77" i="15"/>
  <c r="E77" i="15"/>
  <c r="D77" i="15"/>
  <c r="I76" i="15"/>
  <c r="H76" i="15"/>
  <c r="I75" i="15"/>
  <c r="H75" i="15"/>
  <c r="I74" i="15"/>
  <c r="H74" i="15"/>
  <c r="I73" i="15"/>
  <c r="I72" i="15" s="1"/>
  <c r="H73" i="15"/>
  <c r="H72" i="15"/>
  <c r="G72" i="15"/>
  <c r="F72" i="15"/>
  <c r="E72" i="15"/>
  <c r="D72" i="15"/>
  <c r="I71" i="15"/>
  <c r="H71" i="15"/>
  <c r="I70" i="15"/>
  <c r="H70" i="15"/>
  <c r="I69" i="15"/>
  <c r="I68" i="15" s="1"/>
  <c r="H69" i="15"/>
  <c r="H68" i="15"/>
  <c r="G68" i="15"/>
  <c r="F68" i="15"/>
  <c r="E68" i="15"/>
  <c r="D68" i="15"/>
  <c r="I67" i="15"/>
  <c r="H67" i="15"/>
  <c r="I66" i="15"/>
  <c r="H66" i="15"/>
  <c r="I65" i="15"/>
  <c r="H65" i="15"/>
  <c r="I64" i="15"/>
  <c r="H64" i="15"/>
  <c r="H63" i="15" s="1"/>
  <c r="I63" i="15"/>
  <c r="G63" i="15"/>
  <c r="F63" i="15"/>
  <c r="F57" i="15" s="1"/>
  <c r="F12" i="15" s="1"/>
  <c r="E63" i="15"/>
  <c r="D63" i="15"/>
  <c r="I62" i="15"/>
  <c r="H62" i="15"/>
  <c r="I61" i="15"/>
  <c r="H61" i="15"/>
  <c r="I60" i="15"/>
  <c r="H60" i="15"/>
  <c r="I59" i="15"/>
  <c r="I58" i="15" s="1"/>
  <c r="H59" i="15"/>
  <c r="H58" i="15"/>
  <c r="G58" i="15"/>
  <c r="E58" i="15"/>
  <c r="G57" i="15"/>
  <c r="E57" i="15"/>
  <c r="D57" i="15"/>
  <c r="I56" i="15"/>
  <c r="H56" i="15"/>
  <c r="I55" i="15"/>
  <c r="H55" i="15"/>
  <c r="I54" i="15"/>
  <c r="H54" i="15"/>
  <c r="I53" i="15"/>
  <c r="H53" i="15"/>
  <c r="I52" i="15"/>
  <c r="H52" i="15"/>
  <c r="I51" i="15"/>
  <c r="H51" i="15"/>
  <c r="H50" i="15" s="1"/>
  <c r="I50" i="15"/>
  <c r="G50" i="15"/>
  <c r="F50" i="15"/>
  <c r="E50" i="15"/>
  <c r="D50" i="15"/>
  <c r="I49" i="15"/>
  <c r="H49" i="15"/>
  <c r="I48" i="15"/>
  <c r="H48" i="15"/>
  <c r="I47" i="15"/>
  <c r="H47" i="15"/>
  <c r="I46" i="15"/>
  <c r="H46" i="15"/>
  <c r="I45" i="15"/>
  <c r="H45" i="15"/>
  <c r="I44" i="15"/>
  <c r="I43" i="15" s="1"/>
  <c r="H44" i="15"/>
  <c r="H43" i="15"/>
  <c r="G43" i="15"/>
  <c r="F43" i="15"/>
  <c r="E43" i="15"/>
  <c r="D43" i="15"/>
  <c r="I42" i="15"/>
  <c r="H42" i="15"/>
  <c r="I41" i="15"/>
  <c r="H41" i="15"/>
  <c r="I40" i="15"/>
  <c r="H40" i="15"/>
  <c r="I39" i="15"/>
  <c r="H39" i="15"/>
  <c r="I38" i="15"/>
  <c r="I37" i="15" s="1"/>
  <c r="H38" i="15"/>
  <c r="H37" i="15"/>
  <c r="G37" i="15"/>
  <c r="F37" i="15"/>
  <c r="E37" i="15"/>
  <c r="D37" i="15"/>
  <c r="I36" i="15"/>
  <c r="H36" i="15"/>
  <c r="I35" i="15"/>
  <c r="H35" i="15"/>
  <c r="I34" i="15"/>
  <c r="H34" i="15"/>
  <c r="I33" i="15"/>
  <c r="H33" i="15"/>
  <c r="I32" i="15"/>
  <c r="I31" i="15" s="1"/>
  <c r="H32" i="15"/>
  <c r="H31" i="15"/>
  <c r="H30" i="15" s="1"/>
  <c r="G31" i="15"/>
  <c r="G30" i="15" s="1"/>
  <c r="F31" i="15"/>
  <c r="E31" i="15"/>
  <c r="D31" i="15"/>
  <c r="D30" i="15" s="1"/>
  <c r="D12" i="15" s="1"/>
  <c r="F30" i="15"/>
  <c r="E30" i="15"/>
  <c r="I29" i="15"/>
  <c r="H29" i="15"/>
  <c r="I28" i="15"/>
  <c r="H28" i="15"/>
  <c r="I27" i="15"/>
  <c r="H27" i="15"/>
  <c r="I26" i="15"/>
  <c r="H26" i="15"/>
  <c r="I25" i="15"/>
  <c r="H25" i="15"/>
  <c r="I24" i="15"/>
  <c r="H24" i="15"/>
  <c r="I23" i="15"/>
  <c r="H23" i="15"/>
  <c r="I22" i="15"/>
  <c r="I21" i="15" s="1"/>
  <c r="H22" i="15"/>
  <c r="H21" i="15"/>
  <c r="G21" i="15"/>
  <c r="F21" i="15"/>
  <c r="E21" i="15"/>
  <c r="D21" i="15"/>
  <c r="I20" i="15"/>
  <c r="H20" i="15"/>
  <c r="I19" i="15"/>
  <c r="H19" i="15"/>
  <c r="I18" i="15"/>
  <c r="H18" i="15"/>
  <c r="I17" i="15"/>
  <c r="H17" i="15"/>
  <c r="I16" i="15"/>
  <c r="H16" i="15"/>
  <c r="I15" i="15"/>
  <c r="H15" i="15"/>
  <c r="I14" i="15"/>
  <c r="I13" i="15" s="1"/>
  <c r="H14" i="15"/>
  <c r="H13" i="15"/>
  <c r="G13" i="15"/>
  <c r="F13" i="15"/>
  <c r="E13" i="15"/>
  <c r="D13" i="15"/>
  <c r="O298" i="14"/>
  <c r="L298" i="14"/>
  <c r="I298" i="14"/>
  <c r="F298" i="14"/>
  <c r="C298" i="14"/>
  <c r="O297" i="14"/>
  <c r="L297" i="14"/>
  <c r="I297" i="14"/>
  <c r="F297" i="14"/>
  <c r="C297" i="14" s="1"/>
  <c r="O296" i="14"/>
  <c r="L296" i="14"/>
  <c r="I296" i="14"/>
  <c r="C296" i="14" s="1"/>
  <c r="F296" i="14"/>
  <c r="O295" i="14"/>
  <c r="L295" i="14"/>
  <c r="I295" i="14"/>
  <c r="F295" i="14"/>
  <c r="C295" i="14" s="1"/>
  <c r="O294" i="14"/>
  <c r="L294" i="14"/>
  <c r="I294" i="14"/>
  <c r="F294" i="14"/>
  <c r="C294" i="14"/>
  <c r="O293" i="14"/>
  <c r="L293" i="14"/>
  <c r="I293" i="14"/>
  <c r="F293" i="14"/>
  <c r="C293" i="14" s="1"/>
  <c r="O292" i="14"/>
  <c r="L292" i="14"/>
  <c r="I292" i="14"/>
  <c r="C292" i="14" s="1"/>
  <c r="F292" i="14"/>
  <c r="O291" i="14"/>
  <c r="L291" i="14"/>
  <c r="I291" i="14"/>
  <c r="F291" i="14"/>
  <c r="C291" i="14" s="1"/>
  <c r="O290" i="14"/>
  <c r="N290" i="14"/>
  <c r="M290" i="14"/>
  <c r="L290" i="14"/>
  <c r="K290" i="14"/>
  <c r="J290" i="14"/>
  <c r="I290" i="14"/>
  <c r="H290" i="14"/>
  <c r="G290" i="14"/>
  <c r="F290" i="14"/>
  <c r="E290" i="14"/>
  <c r="D290" i="14"/>
  <c r="C290" i="14"/>
  <c r="O285" i="14"/>
  <c r="L285" i="14"/>
  <c r="I285" i="14"/>
  <c r="F285" i="14"/>
  <c r="C285" i="14" s="1"/>
  <c r="O284" i="14"/>
  <c r="L284" i="14"/>
  <c r="I284" i="14"/>
  <c r="F284" i="14"/>
  <c r="C284" i="14" s="1"/>
  <c r="O283" i="14"/>
  <c r="N283" i="14"/>
  <c r="M283" i="14"/>
  <c r="L283" i="14"/>
  <c r="K283" i="14"/>
  <c r="J283" i="14"/>
  <c r="I283" i="14"/>
  <c r="H283" i="14"/>
  <c r="G283" i="14"/>
  <c r="F283" i="14"/>
  <c r="E283" i="14"/>
  <c r="D283" i="14"/>
  <c r="O282" i="14"/>
  <c r="L282" i="14"/>
  <c r="I282" i="14"/>
  <c r="F282" i="14"/>
  <c r="C282" i="14"/>
  <c r="O281" i="14"/>
  <c r="N281" i="14"/>
  <c r="M281" i="14"/>
  <c r="L281" i="14"/>
  <c r="K281" i="14"/>
  <c r="J281" i="14"/>
  <c r="I281" i="14"/>
  <c r="H281" i="14"/>
  <c r="G281" i="14"/>
  <c r="F281" i="14"/>
  <c r="E281" i="14"/>
  <c r="D281" i="14"/>
  <c r="C281" i="14"/>
  <c r="O280" i="14"/>
  <c r="L280" i="14"/>
  <c r="I280" i="14"/>
  <c r="F280" i="14"/>
  <c r="C280" i="14" s="1"/>
  <c r="O279" i="14"/>
  <c r="L279" i="14"/>
  <c r="I279" i="14"/>
  <c r="F279" i="14"/>
  <c r="C279" i="14" s="1"/>
  <c r="O278" i="14"/>
  <c r="L278" i="14"/>
  <c r="C278" i="14" s="1"/>
  <c r="I278" i="14"/>
  <c r="F278" i="14"/>
  <c r="O277" i="14"/>
  <c r="O276" i="14" s="1"/>
  <c r="L277" i="14"/>
  <c r="I277" i="14"/>
  <c r="F277" i="14"/>
  <c r="C277" i="14"/>
  <c r="N276" i="14"/>
  <c r="M276" i="14"/>
  <c r="L276" i="14"/>
  <c r="K276" i="14"/>
  <c r="J276" i="14"/>
  <c r="I276" i="14"/>
  <c r="H276" i="14"/>
  <c r="G276" i="14"/>
  <c r="F276" i="14"/>
  <c r="E276" i="14"/>
  <c r="D276" i="14"/>
  <c r="O275" i="14"/>
  <c r="L275" i="14"/>
  <c r="I275" i="14"/>
  <c r="F275" i="14"/>
  <c r="C275" i="14" s="1"/>
  <c r="O274" i="14"/>
  <c r="L274" i="14"/>
  <c r="I274" i="14"/>
  <c r="C274" i="14" s="1"/>
  <c r="F274" i="14"/>
  <c r="O273" i="14"/>
  <c r="L273" i="14"/>
  <c r="I273" i="14"/>
  <c r="F273" i="14"/>
  <c r="C273" i="14"/>
  <c r="O272" i="14"/>
  <c r="N272" i="14"/>
  <c r="M272" i="14"/>
  <c r="L272" i="14"/>
  <c r="K272" i="14"/>
  <c r="J272" i="14"/>
  <c r="I272" i="14"/>
  <c r="H272" i="14"/>
  <c r="G272" i="14"/>
  <c r="F272" i="14"/>
  <c r="E272" i="14"/>
  <c r="D272" i="14"/>
  <c r="C272" i="14"/>
  <c r="O271" i="14"/>
  <c r="L271" i="14"/>
  <c r="I271" i="14"/>
  <c r="F271" i="14"/>
  <c r="C271" i="14" s="1"/>
  <c r="N270" i="14"/>
  <c r="M270" i="14"/>
  <c r="L270" i="14"/>
  <c r="K270" i="14"/>
  <c r="J270" i="14"/>
  <c r="I270" i="14"/>
  <c r="H270" i="14"/>
  <c r="G270" i="14"/>
  <c r="F270" i="14"/>
  <c r="E270" i="14"/>
  <c r="D270" i="14"/>
  <c r="N269" i="14"/>
  <c r="M269" i="14"/>
  <c r="L269" i="14"/>
  <c r="K269" i="14"/>
  <c r="J269" i="14"/>
  <c r="I269" i="14"/>
  <c r="H269" i="14"/>
  <c r="G269" i="14"/>
  <c r="F269" i="14"/>
  <c r="E269" i="14"/>
  <c r="D269" i="14"/>
  <c r="O268" i="14"/>
  <c r="L268" i="14"/>
  <c r="I268" i="14"/>
  <c r="F268" i="14"/>
  <c r="C268" i="14"/>
  <c r="O267" i="14"/>
  <c r="L267" i="14"/>
  <c r="I267" i="14"/>
  <c r="F267" i="14"/>
  <c r="C267" i="14" s="1"/>
  <c r="O266" i="14"/>
  <c r="L266" i="14"/>
  <c r="I266" i="14"/>
  <c r="F266" i="14"/>
  <c r="C266" i="14"/>
  <c r="O265" i="14"/>
  <c r="L265" i="14"/>
  <c r="I265" i="14"/>
  <c r="F265" i="14"/>
  <c r="C265" i="14" s="1"/>
  <c r="O264" i="14"/>
  <c r="N264" i="14"/>
  <c r="M264" i="14"/>
  <c r="L264" i="14"/>
  <c r="K264" i="14"/>
  <c r="J264" i="14"/>
  <c r="I264" i="14"/>
  <c r="H264" i="14"/>
  <c r="G264" i="14"/>
  <c r="F264" i="14"/>
  <c r="C264" i="14" s="1"/>
  <c r="E264" i="14"/>
  <c r="D264" i="14"/>
  <c r="O263" i="14"/>
  <c r="L263" i="14"/>
  <c r="I263" i="14"/>
  <c r="F263" i="14"/>
  <c r="C263" i="14"/>
  <c r="O262" i="14"/>
  <c r="L262" i="14"/>
  <c r="I262" i="14"/>
  <c r="F262" i="14"/>
  <c r="C262" i="14" s="1"/>
  <c r="O261" i="14"/>
  <c r="O260" i="14" s="1"/>
  <c r="O259" i="14" s="1"/>
  <c r="C259" i="14" s="1"/>
  <c r="L261" i="14"/>
  <c r="I261" i="14"/>
  <c r="C261" i="14" s="1"/>
  <c r="F261" i="14"/>
  <c r="N260" i="14"/>
  <c r="M260" i="14"/>
  <c r="L260" i="14"/>
  <c r="K260" i="14"/>
  <c r="J260" i="14"/>
  <c r="I260" i="14"/>
  <c r="H260" i="14"/>
  <c r="G260" i="14"/>
  <c r="F260" i="14"/>
  <c r="C260" i="14" s="1"/>
  <c r="E260" i="14"/>
  <c r="D260" i="14"/>
  <c r="N259" i="14"/>
  <c r="M259" i="14"/>
  <c r="L259" i="14"/>
  <c r="K259" i="14"/>
  <c r="J259" i="14"/>
  <c r="I259" i="14"/>
  <c r="H259" i="14"/>
  <c r="G259" i="14"/>
  <c r="F259" i="14"/>
  <c r="E259" i="14"/>
  <c r="D259" i="14"/>
  <c r="O258" i="14"/>
  <c r="L258" i="14"/>
  <c r="I258" i="14"/>
  <c r="F258" i="14"/>
  <c r="C258" i="14" s="1"/>
  <c r="O257" i="14"/>
  <c r="L257" i="14"/>
  <c r="I257" i="14"/>
  <c r="C257" i="14" s="1"/>
  <c r="F257" i="14"/>
  <c r="O256" i="14"/>
  <c r="L256" i="14"/>
  <c r="I256" i="14"/>
  <c r="F256" i="14"/>
  <c r="C256" i="14" s="1"/>
  <c r="O255" i="14"/>
  <c r="L255" i="14"/>
  <c r="I255" i="14"/>
  <c r="F255" i="14"/>
  <c r="C255" i="14"/>
  <c r="O254" i="14"/>
  <c r="L254" i="14"/>
  <c r="I254" i="14"/>
  <c r="F254" i="14"/>
  <c r="C254" i="14" s="1"/>
  <c r="O253" i="14"/>
  <c r="L253" i="14"/>
  <c r="I253" i="14"/>
  <c r="C253" i="14" s="1"/>
  <c r="F253" i="14"/>
  <c r="O252" i="14"/>
  <c r="N252" i="14"/>
  <c r="M252" i="14"/>
  <c r="L252" i="14"/>
  <c r="K252" i="14"/>
  <c r="J252" i="14"/>
  <c r="I252" i="14"/>
  <c r="H252" i="14"/>
  <c r="G252" i="14"/>
  <c r="F252" i="14"/>
  <c r="C252" i="14" s="1"/>
  <c r="E252" i="14"/>
  <c r="D252" i="14"/>
  <c r="O251" i="14"/>
  <c r="N251" i="14"/>
  <c r="M251" i="14"/>
  <c r="L251" i="14"/>
  <c r="K251" i="14"/>
  <c r="J251" i="14"/>
  <c r="I251" i="14"/>
  <c r="H251" i="14"/>
  <c r="G251" i="14"/>
  <c r="F251" i="14"/>
  <c r="E251" i="14"/>
  <c r="D251" i="14"/>
  <c r="C251" i="14"/>
  <c r="O250" i="14"/>
  <c r="L250" i="14"/>
  <c r="I250" i="14"/>
  <c r="F250" i="14"/>
  <c r="C250" i="14" s="1"/>
  <c r="O249" i="14"/>
  <c r="L249" i="14"/>
  <c r="I249" i="14"/>
  <c r="C249" i="14" s="1"/>
  <c r="F249" i="14"/>
  <c r="O248" i="14"/>
  <c r="L248" i="14"/>
  <c r="I248" i="14"/>
  <c r="F248" i="14"/>
  <c r="C248" i="14"/>
  <c r="O247" i="14"/>
  <c r="L247" i="14"/>
  <c r="I247" i="14"/>
  <c r="F247" i="14"/>
  <c r="C247" i="14" s="1"/>
  <c r="O246" i="14"/>
  <c r="N246" i="14"/>
  <c r="M246" i="14"/>
  <c r="L246" i="14"/>
  <c r="K246" i="14"/>
  <c r="J246" i="14"/>
  <c r="I246" i="14"/>
  <c r="H246" i="14"/>
  <c r="G246" i="14"/>
  <c r="F246" i="14"/>
  <c r="E246" i="14"/>
  <c r="D246" i="14"/>
  <c r="C246" i="14"/>
  <c r="O245" i="14"/>
  <c r="L245" i="14"/>
  <c r="I245" i="14"/>
  <c r="F245" i="14"/>
  <c r="C245" i="14" s="1"/>
  <c r="O244" i="14"/>
  <c r="L244" i="14"/>
  <c r="I244" i="14"/>
  <c r="C244" i="14" s="1"/>
  <c r="F244" i="14"/>
  <c r="O243" i="14"/>
  <c r="L243" i="14"/>
  <c r="I243" i="14"/>
  <c r="F243" i="14"/>
  <c r="C243" i="14" s="1"/>
  <c r="O242" i="14"/>
  <c r="L242" i="14"/>
  <c r="I242" i="14"/>
  <c r="F242" i="14"/>
  <c r="C242" i="14"/>
  <c r="O241" i="14"/>
  <c r="L241" i="14"/>
  <c r="I241" i="14"/>
  <c r="F241" i="14"/>
  <c r="C241" i="14" s="1"/>
  <c r="O240" i="14"/>
  <c r="L240" i="14"/>
  <c r="I240" i="14"/>
  <c r="F240" i="14"/>
  <c r="C240" i="14" s="1"/>
  <c r="O239" i="14"/>
  <c r="L239" i="14"/>
  <c r="I239" i="14"/>
  <c r="F239" i="14"/>
  <c r="C239" i="14" s="1"/>
  <c r="O238" i="14"/>
  <c r="N238" i="14"/>
  <c r="M238" i="14"/>
  <c r="L238" i="14"/>
  <c r="K238" i="14"/>
  <c r="J238" i="14"/>
  <c r="I238" i="14"/>
  <c r="H238" i="14"/>
  <c r="G238" i="14"/>
  <c r="F238" i="14"/>
  <c r="E238" i="14"/>
  <c r="D238" i="14"/>
  <c r="C238" i="14"/>
  <c r="O237" i="14"/>
  <c r="L237" i="14"/>
  <c r="I237" i="14"/>
  <c r="F237" i="14"/>
  <c r="C237" i="14" s="1"/>
  <c r="O236" i="14"/>
  <c r="O235" i="14" s="1"/>
  <c r="O231" i="14" s="1"/>
  <c r="O230" i="14" s="1"/>
  <c r="L236" i="14"/>
  <c r="I236" i="14"/>
  <c r="F236" i="14"/>
  <c r="C236" i="14" s="1"/>
  <c r="N235" i="14"/>
  <c r="M235" i="14"/>
  <c r="L235" i="14"/>
  <c r="K235" i="14"/>
  <c r="J235" i="14"/>
  <c r="I235" i="14"/>
  <c r="H235" i="14"/>
  <c r="G235" i="14"/>
  <c r="F235" i="14"/>
  <c r="C235" i="14" s="1"/>
  <c r="E235" i="14"/>
  <c r="D235" i="14"/>
  <c r="O234" i="14"/>
  <c r="L234" i="14"/>
  <c r="I234" i="14"/>
  <c r="F234" i="14"/>
  <c r="C234" i="14"/>
  <c r="O233" i="14"/>
  <c r="N233" i="14"/>
  <c r="M233" i="14"/>
  <c r="L233" i="14"/>
  <c r="K233" i="14"/>
  <c r="J233" i="14"/>
  <c r="I233" i="14"/>
  <c r="H233" i="14"/>
  <c r="G233" i="14"/>
  <c r="F233" i="14"/>
  <c r="E233" i="14"/>
  <c r="D233" i="14"/>
  <c r="C233" i="14"/>
  <c r="O232" i="14"/>
  <c r="L232" i="14"/>
  <c r="I232" i="14"/>
  <c r="F232" i="14"/>
  <c r="C232" i="14" s="1"/>
  <c r="N231" i="14"/>
  <c r="M231" i="14"/>
  <c r="L231" i="14"/>
  <c r="K231" i="14"/>
  <c r="J231" i="14"/>
  <c r="I231" i="14"/>
  <c r="H231" i="14"/>
  <c r="G231" i="14"/>
  <c r="F231" i="14"/>
  <c r="E231" i="14"/>
  <c r="D231" i="14"/>
  <c r="N230" i="14"/>
  <c r="M230" i="14"/>
  <c r="L230" i="14"/>
  <c r="K230" i="14"/>
  <c r="J230" i="14"/>
  <c r="I230" i="14"/>
  <c r="H230" i="14"/>
  <c r="G230" i="14"/>
  <c r="F230" i="14"/>
  <c r="C230" i="14" s="1"/>
  <c r="E230" i="14"/>
  <c r="D230" i="14"/>
  <c r="O229" i="14"/>
  <c r="L229" i="14"/>
  <c r="I229" i="14"/>
  <c r="F229" i="14"/>
  <c r="C229" i="14"/>
  <c r="O228" i="14"/>
  <c r="L228" i="14"/>
  <c r="I228" i="14"/>
  <c r="F228" i="14"/>
  <c r="C228" i="14" s="1"/>
  <c r="O227" i="14"/>
  <c r="N227" i="14"/>
  <c r="M227" i="14"/>
  <c r="L227" i="14"/>
  <c r="K227" i="14"/>
  <c r="J227" i="14"/>
  <c r="I227" i="14"/>
  <c r="H227" i="14"/>
  <c r="G227" i="14"/>
  <c r="F227" i="14"/>
  <c r="E227" i="14"/>
  <c r="D227" i="14"/>
  <c r="C227" i="14"/>
  <c r="O226" i="14"/>
  <c r="L226" i="14"/>
  <c r="I226" i="14"/>
  <c r="F226" i="14"/>
  <c r="C226" i="14" s="1"/>
  <c r="O225" i="14"/>
  <c r="L225" i="14"/>
  <c r="I225" i="14"/>
  <c r="F225" i="14"/>
  <c r="C225" i="14"/>
  <c r="O224" i="14"/>
  <c r="L224" i="14"/>
  <c r="I224" i="14"/>
  <c r="F224" i="14"/>
  <c r="C224" i="14" s="1"/>
  <c r="O223" i="14"/>
  <c r="L223" i="14"/>
  <c r="I223" i="14"/>
  <c r="C223" i="14" s="1"/>
  <c r="F223" i="14"/>
  <c r="O222" i="14"/>
  <c r="L222" i="14"/>
  <c r="I222" i="14"/>
  <c r="F222" i="14"/>
  <c r="C222" i="14" s="1"/>
  <c r="O221" i="14"/>
  <c r="L221" i="14"/>
  <c r="I221" i="14"/>
  <c r="F221" i="14"/>
  <c r="C221" i="14"/>
  <c r="O220" i="14"/>
  <c r="L220" i="14"/>
  <c r="I220" i="14"/>
  <c r="F220" i="14"/>
  <c r="C220" i="14" s="1"/>
  <c r="O219" i="14"/>
  <c r="L219" i="14"/>
  <c r="I219" i="14"/>
  <c r="F219" i="14"/>
  <c r="C219" i="14" s="1"/>
  <c r="O218" i="14"/>
  <c r="L218" i="14"/>
  <c r="I218" i="14"/>
  <c r="F218" i="14"/>
  <c r="C218" i="14" s="1"/>
  <c r="O217" i="14"/>
  <c r="L217" i="14"/>
  <c r="I217" i="14"/>
  <c r="F217" i="14"/>
  <c r="C217" i="14"/>
  <c r="O216" i="14"/>
  <c r="N216" i="14"/>
  <c r="M216" i="14"/>
  <c r="L216" i="14"/>
  <c r="K216" i="14"/>
  <c r="J216" i="14"/>
  <c r="I216" i="14"/>
  <c r="H216" i="14"/>
  <c r="G216" i="14"/>
  <c r="F216" i="14"/>
  <c r="E216" i="14"/>
  <c r="D216" i="14"/>
  <c r="C216" i="14"/>
  <c r="O215" i="14"/>
  <c r="L215" i="14"/>
  <c r="I215" i="14"/>
  <c r="F215" i="14"/>
  <c r="C215" i="14" s="1"/>
  <c r="O214" i="14"/>
  <c r="L214" i="14"/>
  <c r="I214" i="14"/>
  <c r="F214" i="14"/>
  <c r="C214" i="14" s="1"/>
  <c r="O213" i="14"/>
  <c r="L213" i="14"/>
  <c r="I213" i="14"/>
  <c r="F213" i="14"/>
  <c r="C213" i="14"/>
  <c r="O212" i="14"/>
  <c r="L212" i="14"/>
  <c r="I212" i="14"/>
  <c r="F212" i="14"/>
  <c r="C212" i="14" s="1"/>
  <c r="O211" i="14"/>
  <c r="L211" i="14"/>
  <c r="I211" i="14"/>
  <c r="F211" i="14"/>
  <c r="C211" i="14" s="1"/>
  <c r="O210" i="14"/>
  <c r="L210" i="14"/>
  <c r="I210" i="14"/>
  <c r="F210" i="14"/>
  <c r="C210" i="14" s="1"/>
  <c r="O209" i="14"/>
  <c r="L209" i="14"/>
  <c r="I209" i="14"/>
  <c r="F209" i="14"/>
  <c r="C209" i="14"/>
  <c r="O208" i="14"/>
  <c r="L208" i="14"/>
  <c r="I208" i="14"/>
  <c r="F208" i="14"/>
  <c r="C208" i="14" s="1"/>
  <c r="O207" i="14"/>
  <c r="L207" i="14"/>
  <c r="I207" i="14"/>
  <c r="F207" i="14"/>
  <c r="C207" i="14" s="1"/>
  <c r="O206" i="14"/>
  <c r="L206" i="14"/>
  <c r="L205" i="14" s="1"/>
  <c r="I206" i="14"/>
  <c r="F206" i="14"/>
  <c r="C206" i="14" s="1"/>
  <c r="O205" i="14"/>
  <c r="N205" i="14"/>
  <c r="M205" i="14"/>
  <c r="K205" i="14"/>
  <c r="J205" i="14"/>
  <c r="I205" i="14"/>
  <c r="H205" i="14"/>
  <c r="G205" i="14"/>
  <c r="F205" i="14"/>
  <c r="E205" i="14"/>
  <c r="D205" i="14"/>
  <c r="O204" i="14"/>
  <c r="N204" i="14"/>
  <c r="M204" i="14"/>
  <c r="K204" i="14"/>
  <c r="J204" i="14"/>
  <c r="I204" i="14"/>
  <c r="H204" i="14"/>
  <c r="G204" i="14"/>
  <c r="F204" i="14"/>
  <c r="E204" i="14"/>
  <c r="D204" i="14"/>
  <c r="O203" i="14"/>
  <c r="L203" i="14"/>
  <c r="I203" i="14"/>
  <c r="F203" i="14"/>
  <c r="C203" i="14" s="1"/>
  <c r="O202" i="14"/>
  <c r="L202" i="14"/>
  <c r="I202" i="14"/>
  <c r="F202" i="14"/>
  <c r="C202" i="14" s="1"/>
  <c r="O201" i="14"/>
  <c r="L201" i="14"/>
  <c r="I201" i="14"/>
  <c r="F201" i="14"/>
  <c r="C201" i="14"/>
  <c r="O200" i="14"/>
  <c r="L200" i="14"/>
  <c r="I200" i="14"/>
  <c r="F200" i="14"/>
  <c r="C200" i="14" s="1"/>
  <c r="O199" i="14"/>
  <c r="L199" i="14"/>
  <c r="I199" i="14"/>
  <c r="F199" i="14"/>
  <c r="C199" i="14" s="1"/>
  <c r="O198" i="14"/>
  <c r="N198" i="14"/>
  <c r="M198" i="14"/>
  <c r="L198" i="14"/>
  <c r="K198" i="14"/>
  <c r="J198" i="14"/>
  <c r="I198" i="14"/>
  <c r="H198" i="14"/>
  <c r="G198" i="14"/>
  <c r="F198" i="14"/>
  <c r="C198" i="14" s="1"/>
  <c r="E198" i="14"/>
  <c r="D198" i="14"/>
  <c r="O197" i="14"/>
  <c r="L197" i="14"/>
  <c r="I197" i="14"/>
  <c r="C197" i="14" s="1"/>
  <c r="F197" i="14"/>
  <c r="O196" i="14"/>
  <c r="N196" i="14"/>
  <c r="M196" i="14"/>
  <c r="L196" i="14"/>
  <c r="K196" i="14"/>
  <c r="J196" i="14"/>
  <c r="I196" i="14"/>
  <c r="H196" i="14"/>
  <c r="G196" i="14"/>
  <c r="F196" i="14"/>
  <c r="E196" i="14"/>
  <c r="D196" i="14"/>
  <c r="C196" i="14"/>
  <c r="O195" i="14"/>
  <c r="N195" i="14"/>
  <c r="M195" i="14"/>
  <c r="K195" i="14"/>
  <c r="J195" i="14"/>
  <c r="I195" i="14"/>
  <c r="H195" i="14"/>
  <c r="G195" i="14"/>
  <c r="F195" i="14"/>
  <c r="E195" i="14"/>
  <c r="D195" i="14"/>
  <c r="N194" i="14"/>
  <c r="M194" i="14"/>
  <c r="K194" i="14"/>
  <c r="J194" i="14"/>
  <c r="I194" i="14"/>
  <c r="H194" i="14"/>
  <c r="G194" i="14"/>
  <c r="F194" i="14"/>
  <c r="E194" i="14"/>
  <c r="D194" i="14"/>
  <c r="O193" i="14"/>
  <c r="L193" i="14"/>
  <c r="I193" i="14"/>
  <c r="F193" i="14"/>
  <c r="C193" i="14"/>
  <c r="O192" i="14"/>
  <c r="N192" i="14"/>
  <c r="M192" i="14"/>
  <c r="L192" i="14"/>
  <c r="K192" i="14"/>
  <c r="J192" i="14"/>
  <c r="I192" i="14"/>
  <c r="H192" i="14"/>
  <c r="G192" i="14"/>
  <c r="F192" i="14"/>
  <c r="C192" i="14" s="1"/>
  <c r="E192" i="14"/>
  <c r="D192" i="14"/>
  <c r="O191" i="14"/>
  <c r="N191" i="14"/>
  <c r="M191" i="14"/>
  <c r="L191" i="14"/>
  <c r="K191" i="14"/>
  <c r="J191" i="14"/>
  <c r="I191" i="14"/>
  <c r="H191" i="14"/>
  <c r="G191" i="14"/>
  <c r="F191" i="14"/>
  <c r="E191" i="14"/>
  <c r="D191" i="14"/>
  <c r="C191" i="14"/>
  <c r="O190" i="14"/>
  <c r="L190" i="14"/>
  <c r="I190" i="14"/>
  <c r="F190" i="14"/>
  <c r="C190" i="14" s="1"/>
  <c r="O189" i="14"/>
  <c r="O188" i="14" s="1"/>
  <c r="O187" i="14" s="1"/>
  <c r="C187" i="14" s="1"/>
  <c r="L189" i="14"/>
  <c r="I189" i="14"/>
  <c r="F189" i="14"/>
  <c r="C189" i="14" s="1"/>
  <c r="N188" i="14"/>
  <c r="M188" i="14"/>
  <c r="L188" i="14"/>
  <c r="K188" i="14"/>
  <c r="J188" i="14"/>
  <c r="I188" i="14"/>
  <c r="H188" i="14"/>
  <c r="G188" i="14"/>
  <c r="F188" i="14"/>
  <c r="C188" i="14" s="1"/>
  <c r="E188" i="14"/>
  <c r="D188" i="14"/>
  <c r="N187" i="14"/>
  <c r="M187" i="14"/>
  <c r="L187" i="14"/>
  <c r="K187" i="14"/>
  <c r="J187" i="14"/>
  <c r="I187" i="14"/>
  <c r="H187" i="14"/>
  <c r="G187" i="14"/>
  <c r="F187" i="14"/>
  <c r="E187" i="14"/>
  <c r="D187" i="14"/>
  <c r="O186" i="14"/>
  <c r="L186" i="14"/>
  <c r="I186" i="14"/>
  <c r="F186" i="14"/>
  <c r="C186" i="14" s="1"/>
  <c r="O185" i="14"/>
  <c r="L185" i="14"/>
  <c r="I185" i="14"/>
  <c r="F185" i="14"/>
  <c r="C185" i="14" s="1"/>
  <c r="O184" i="14"/>
  <c r="N184" i="14"/>
  <c r="M184" i="14"/>
  <c r="L184" i="14"/>
  <c r="K184" i="14"/>
  <c r="J184" i="14"/>
  <c r="I184" i="14"/>
  <c r="H184" i="14"/>
  <c r="G184" i="14"/>
  <c r="F184" i="14"/>
  <c r="E184" i="14"/>
  <c r="D184" i="14"/>
  <c r="C184" i="14"/>
  <c r="O183" i="14"/>
  <c r="L183" i="14"/>
  <c r="I183" i="14"/>
  <c r="F183" i="14"/>
  <c r="C183" i="14" s="1"/>
  <c r="O182" i="14"/>
  <c r="L182" i="14"/>
  <c r="I182" i="14"/>
  <c r="C182" i="14" s="1"/>
  <c r="F182" i="14"/>
  <c r="O181" i="14"/>
  <c r="L181" i="14"/>
  <c r="I181" i="14"/>
  <c r="F181" i="14"/>
  <c r="C181" i="14"/>
  <c r="O180" i="14"/>
  <c r="O179" i="14" s="1"/>
  <c r="L180" i="14"/>
  <c r="I180" i="14"/>
  <c r="F180" i="14"/>
  <c r="C180" i="14" s="1"/>
  <c r="N179" i="14"/>
  <c r="M179" i="14"/>
  <c r="L179" i="14"/>
  <c r="K179" i="14"/>
  <c r="J179" i="14"/>
  <c r="I179" i="14"/>
  <c r="H179" i="14"/>
  <c r="G179" i="14"/>
  <c r="F179" i="14"/>
  <c r="C179" i="14" s="1"/>
  <c r="E179" i="14"/>
  <c r="D179" i="14"/>
  <c r="O178" i="14"/>
  <c r="L178" i="14"/>
  <c r="I178" i="14"/>
  <c r="C178" i="14" s="1"/>
  <c r="F178" i="14"/>
  <c r="O177" i="14"/>
  <c r="L177" i="14"/>
  <c r="I177" i="14"/>
  <c r="F177" i="14"/>
  <c r="C177" i="14"/>
  <c r="O176" i="14"/>
  <c r="O175" i="14" s="1"/>
  <c r="O174" i="14" s="1"/>
  <c r="O173" i="14" s="1"/>
  <c r="C173" i="14" s="1"/>
  <c r="L176" i="14"/>
  <c r="I176" i="14"/>
  <c r="F176" i="14"/>
  <c r="C176" i="14" s="1"/>
  <c r="N175" i="14"/>
  <c r="M175" i="14"/>
  <c r="L175" i="14"/>
  <c r="K175" i="14"/>
  <c r="J175" i="14"/>
  <c r="I175" i="14"/>
  <c r="H175" i="14"/>
  <c r="G175" i="14"/>
  <c r="F175" i="14"/>
  <c r="C175" i="14" s="1"/>
  <c r="E175" i="14"/>
  <c r="D175" i="14"/>
  <c r="N174" i="14"/>
  <c r="M174" i="14"/>
  <c r="L174" i="14"/>
  <c r="K174" i="14"/>
  <c r="J174" i="14"/>
  <c r="I174" i="14"/>
  <c r="H174" i="14"/>
  <c r="G174" i="14"/>
  <c r="F174" i="14"/>
  <c r="C174" i="14" s="1"/>
  <c r="E174" i="14"/>
  <c r="D174" i="14"/>
  <c r="N173" i="14"/>
  <c r="M173" i="14"/>
  <c r="L173" i="14"/>
  <c r="K173" i="14"/>
  <c r="J173" i="14"/>
  <c r="I173" i="14"/>
  <c r="H173" i="14"/>
  <c r="G173" i="14"/>
  <c r="F173" i="14"/>
  <c r="E173" i="14"/>
  <c r="D173" i="14"/>
  <c r="O172" i="14"/>
  <c r="L172" i="14"/>
  <c r="I172" i="14"/>
  <c r="F172" i="14"/>
  <c r="C172" i="14" s="1"/>
  <c r="O171" i="14"/>
  <c r="L171" i="14"/>
  <c r="I171" i="14"/>
  <c r="F171" i="14"/>
  <c r="C171" i="14" s="1"/>
  <c r="O170" i="14"/>
  <c r="L170" i="14"/>
  <c r="C170" i="14" s="1"/>
  <c r="I170" i="14"/>
  <c r="F170" i="14"/>
  <c r="O169" i="14"/>
  <c r="L169" i="14"/>
  <c r="I169" i="14"/>
  <c r="F169" i="14"/>
  <c r="C169" i="14"/>
  <c r="O168" i="14"/>
  <c r="L168" i="14"/>
  <c r="I168" i="14"/>
  <c r="F168" i="14"/>
  <c r="C168" i="14" s="1"/>
  <c r="O167" i="14"/>
  <c r="L167" i="14"/>
  <c r="L166" i="14" s="1"/>
  <c r="L165" i="14" s="1"/>
  <c r="I167" i="14"/>
  <c r="I166" i="14" s="1"/>
  <c r="I165" i="14" s="1"/>
  <c r="F167" i="14"/>
  <c r="C167" i="14" s="1"/>
  <c r="O166" i="14"/>
  <c r="N166" i="14"/>
  <c r="M166" i="14"/>
  <c r="K166" i="14"/>
  <c r="J166" i="14"/>
  <c r="H166" i="14"/>
  <c r="G166" i="14"/>
  <c r="F166" i="14"/>
  <c r="E166" i="14"/>
  <c r="D166" i="14"/>
  <c r="O165" i="14"/>
  <c r="N165" i="14"/>
  <c r="M165" i="14"/>
  <c r="K165" i="14"/>
  <c r="J165" i="14"/>
  <c r="H165" i="14"/>
  <c r="G165" i="14"/>
  <c r="F165" i="14"/>
  <c r="E165" i="14"/>
  <c r="D165" i="14"/>
  <c r="O164" i="14"/>
  <c r="L164" i="14"/>
  <c r="I164" i="14"/>
  <c r="F164" i="14"/>
  <c r="C164" i="14" s="1"/>
  <c r="O163" i="14"/>
  <c r="L163" i="14"/>
  <c r="I163" i="14"/>
  <c r="F163" i="14"/>
  <c r="C163" i="14" s="1"/>
  <c r="O162" i="14"/>
  <c r="L162" i="14"/>
  <c r="C162" i="14" s="1"/>
  <c r="I162" i="14"/>
  <c r="F162" i="14"/>
  <c r="O161" i="14"/>
  <c r="L161" i="14"/>
  <c r="I161" i="14"/>
  <c r="F161" i="14"/>
  <c r="C161" i="14"/>
  <c r="O160" i="14"/>
  <c r="N160" i="14"/>
  <c r="M160" i="14"/>
  <c r="L160" i="14"/>
  <c r="K160" i="14"/>
  <c r="J160" i="14"/>
  <c r="I160" i="14"/>
  <c r="H160" i="14"/>
  <c r="G160" i="14"/>
  <c r="F160" i="14"/>
  <c r="E160" i="14"/>
  <c r="D160" i="14"/>
  <c r="C160" i="14"/>
  <c r="O159" i="14"/>
  <c r="L159" i="14"/>
  <c r="I159" i="14"/>
  <c r="F159" i="14"/>
  <c r="C159" i="14" s="1"/>
  <c r="O158" i="14"/>
  <c r="L158" i="14"/>
  <c r="I158" i="14"/>
  <c r="C158" i="14" s="1"/>
  <c r="F158" i="14"/>
  <c r="O157" i="14"/>
  <c r="L157" i="14"/>
  <c r="I157" i="14"/>
  <c r="F157" i="14"/>
  <c r="C157" i="14"/>
  <c r="O156" i="14"/>
  <c r="L156" i="14"/>
  <c r="I156" i="14"/>
  <c r="F156" i="14"/>
  <c r="C156" i="14" s="1"/>
  <c r="O155" i="14"/>
  <c r="L155" i="14"/>
  <c r="I155" i="14"/>
  <c r="F155" i="14"/>
  <c r="C155" i="14" s="1"/>
  <c r="O154" i="14"/>
  <c r="L154" i="14"/>
  <c r="I154" i="14"/>
  <c r="C154" i="14" s="1"/>
  <c r="F154" i="14"/>
  <c r="O153" i="14"/>
  <c r="L153" i="14"/>
  <c r="I153" i="14"/>
  <c r="F153" i="14"/>
  <c r="C153" i="14" s="1"/>
  <c r="O152" i="14"/>
  <c r="O151" i="14" s="1"/>
  <c r="L152" i="14"/>
  <c r="I152" i="14"/>
  <c r="F152" i="14"/>
  <c r="C152" i="14"/>
  <c r="N151" i="14"/>
  <c r="M151" i="14"/>
  <c r="L151" i="14"/>
  <c r="K151" i="14"/>
  <c r="J151" i="14"/>
  <c r="I151" i="14"/>
  <c r="H151" i="14"/>
  <c r="G151" i="14"/>
  <c r="F151" i="14"/>
  <c r="C151" i="14" s="1"/>
  <c r="E151" i="14"/>
  <c r="D151" i="14"/>
  <c r="O150" i="14"/>
  <c r="L150" i="14"/>
  <c r="I150" i="14"/>
  <c r="F150" i="14"/>
  <c r="C150" i="14"/>
  <c r="O149" i="14"/>
  <c r="L149" i="14"/>
  <c r="I149" i="14"/>
  <c r="F149" i="14"/>
  <c r="C149" i="14" s="1"/>
  <c r="O148" i="14"/>
  <c r="L148" i="14"/>
  <c r="I148" i="14"/>
  <c r="F148" i="14"/>
  <c r="C148" i="14"/>
  <c r="O147" i="14"/>
  <c r="L147" i="14"/>
  <c r="I147" i="14"/>
  <c r="F147" i="14"/>
  <c r="C147" i="14" s="1"/>
  <c r="O146" i="14"/>
  <c r="O144" i="14" s="1"/>
  <c r="L146" i="14"/>
  <c r="I146" i="14"/>
  <c r="F146" i="14"/>
  <c r="C146" i="14" s="1"/>
  <c r="O145" i="14"/>
  <c r="L145" i="14"/>
  <c r="L144" i="14" s="1"/>
  <c r="I145" i="14"/>
  <c r="I144" i="14" s="1"/>
  <c r="F145" i="14"/>
  <c r="C145" i="14" s="1"/>
  <c r="N144" i="14"/>
  <c r="M144" i="14"/>
  <c r="K144" i="14"/>
  <c r="J144" i="14"/>
  <c r="H144" i="14"/>
  <c r="G144" i="14"/>
  <c r="F144" i="14"/>
  <c r="C144" i="14" s="1"/>
  <c r="E144" i="14"/>
  <c r="D144" i="14"/>
  <c r="O143" i="14"/>
  <c r="L143" i="14"/>
  <c r="I143" i="14"/>
  <c r="F143" i="14"/>
  <c r="C143" i="14"/>
  <c r="O142" i="14"/>
  <c r="O141" i="14" s="1"/>
  <c r="L142" i="14"/>
  <c r="I142" i="14"/>
  <c r="F142" i="14"/>
  <c r="F141" i="14" s="1"/>
  <c r="N141" i="14"/>
  <c r="M141" i="14"/>
  <c r="L141" i="14"/>
  <c r="K141" i="14"/>
  <c r="J141" i="14"/>
  <c r="I141" i="14"/>
  <c r="H141" i="14"/>
  <c r="G141" i="14"/>
  <c r="E141" i="14"/>
  <c r="D141" i="14"/>
  <c r="O140" i="14"/>
  <c r="L140" i="14"/>
  <c r="I140" i="14"/>
  <c r="C140" i="14" s="1"/>
  <c r="F140" i="14"/>
  <c r="O139" i="14"/>
  <c r="L139" i="14"/>
  <c r="I139" i="14"/>
  <c r="F139" i="14"/>
  <c r="C139" i="14"/>
  <c r="O138" i="14"/>
  <c r="O136" i="14" s="1"/>
  <c r="L138" i="14"/>
  <c r="I138" i="14"/>
  <c r="F138" i="14"/>
  <c r="C138" i="14" s="1"/>
  <c r="O137" i="14"/>
  <c r="L137" i="14"/>
  <c r="L136" i="14" s="1"/>
  <c r="I137" i="14"/>
  <c r="I136" i="14" s="1"/>
  <c r="F137" i="14"/>
  <c r="C137" i="14" s="1"/>
  <c r="N136" i="14"/>
  <c r="M136" i="14"/>
  <c r="M130" i="14" s="1"/>
  <c r="K136" i="14"/>
  <c r="J136" i="14"/>
  <c r="H136" i="14"/>
  <c r="G136" i="14"/>
  <c r="F136" i="14"/>
  <c r="E136" i="14"/>
  <c r="E130" i="14" s="1"/>
  <c r="D136" i="14"/>
  <c r="O135" i="14"/>
  <c r="L135" i="14"/>
  <c r="I135" i="14"/>
  <c r="F135" i="14"/>
  <c r="C135" i="14"/>
  <c r="O134" i="14"/>
  <c r="L134" i="14"/>
  <c r="I134" i="14"/>
  <c r="F134" i="14"/>
  <c r="C134" i="14" s="1"/>
  <c r="O133" i="14"/>
  <c r="L133" i="14"/>
  <c r="I133" i="14"/>
  <c r="F133" i="14"/>
  <c r="C133" i="14" s="1"/>
  <c r="O132" i="14"/>
  <c r="L132" i="14"/>
  <c r="L131" i="14" s="1"/>
  <c r="L130" i="14" s="1"/>
  <c r="I132" i="14"/>
  <c r="C132" i="14" s="1"/>
  <c r="F132" i="14"/>
  <c r="O131" i="14"/>
  <c r="O130" i="14" s="1"/>
  <c r="N131" i="14"/>
  <c r="N130" i="14" s="1"/>
  <c r="M131" i="14"/>
  <c r="K131" i="14"/>
  <c r="K130" i="14" s="1"/>
  <c r="K75" i="14" s="1"/>
  <c r="J131" i="14"/>
  <c r="J130" i="14" s="1"/>
  <c r="H131" i="14"/>
  <c r="G131" i="14"/>
  <c r="G130" i="14" s="1"/>
  <c r="G75" i="14" s="1"/>
  <c r="E131" i="14"/>
  <c r="D131" i="14"/>
  <c r="H130" i="14"/>
  <c r="D130" i="14"/>
  <c r="O129" i="14"/>
  <c r="L129" i="14"/>
  <c r="L128" i="14" s="1"/>
  <c r="I129" i="14"/>
  <c r="I128" i="14" s="1"/>
  <c r="F129" i="14"/>
  <c r="C129" i="14" s="1"/>
  <c r="O128" i="14"/>
  <c r="N128" i="14"/>
  <c r="M128" i="14"/>
  <c r="K128" i="14"/>
  <c r="J128" i="14"/>
  <c r="H128" i="14"/>
  <c r="G128" i="14"/>
  <c r="F128" i="14"/>
  <c r="E128" i="14"/>
  <c r="D128" i="14"/>
  <c r="O127" i="14"/>
  <c r="L127" i="14"/>
  <c r="I127" i="14"/>
  <c r="F127" i="14"/>
  <c r="C127" i="14"/>
  <c r="O126" i="14"/>
  <c r="L126" i="14"/>
  <c r="I126" i="14"/>
  <c r="F126" i="14"/>
  <c r="C126" i="14" s="1"/>
  <c r="O125" i="14"/>
  <c r="L125" i="14"/>
  <c r="I125" i="14"/>
  <c r="F125" i="14"/>
  <c r="C125" i="14" s="1"/>
  <c r="O124" i="14"/>
  <c r="L124" i="14"/>
  <c r="I124" i="14"/>
  <c r="C124" i="14" s="1"/>
  <c r="F124" i="14"/>
  <c r="O123" i="14"/>
  <c r="O122" i="14" s="1"/>
  <c r="L123" i="14"/>
  <c r="I123" i="14"/>
  <c r="F123" i="14"/>
  <c r="F122" i="14" s="1"/>
  <c r="C123" i="14"/>
  <c r="N122" i="14"/>
  <c r="M122" i="14"/>
  <c r="L122" i="14"/>
  <c r="K122" i="14"/>
  <c r="J122" i="14"/>
  <c r="H122" i="14"/>
  <c r="G122" i="14"/>
  <c r="E122" i="14"/>
  <c r="D122" i="14"/>
  <c r="O121" i="14"/>
  <c r="L121" i="14"/>
  <c r="I121" i="14"/>
  <c r="F121" i="14"/>
  <c r="C121" i="14" s="1"/>
  <c r="O120" i="14"/>
  <c r="L120" i="14"/>
  <c r="I120" i="14"/>
  <c r="C120" i="14" s="1"/>
  <c r="F120" i="14"/>
  <c r="O119" i="14"/>
  <c r="L119" i="14"/>
  <c r="I119" i="14"/>
  <c r="F119" i="14"/>
  <c r="C119" i="14"/>
  <c r="O118" i="14"/>
  <c r="O116" i="14" s="1"/>
  <c r="L118" i="14"/>
  <c r="I118" i="14"/>
  <c r="F118" i="14"/>
  <c r="C118" i="14" s="1"/>
  <c r="O117" i="14"/>
  <c r="L117" i="14"/>
  <c r="L116" i="14" s="1"/>
  <c r="I117" i="14"/>
  <c r="I116" i="14" s="1"/>
  <c r="F117" i="14"/>
  <c r="C117" i="14" s="1"/>
  <c r="N116" i="14"/>
  <c r="M116" i="14"/>
  <c r="K116" i="14"/>
  <c r="J116" i="14"/>
  <c r="H116" i="14"/>
  <c r="G116" i="14"/>
  <c r="F116" i="14"/>
  <c r="C116" i="14" s="1"/>
  <c r="E116" i="14"/>
  <c r="D116" i="14"/>
  <c r="O115" i="14"/>
  <c r="L115" i="14"/>
  <c r="I115" i="14"/>
  <c r="F115" i="14"/>
  <c r="C115" i="14"/>
  <c r="O114" i="14"/>
  <c r="O112" i="14" s="1"/>
  <c r="L114" i="14"/>
  <c r="I114" i="14"/>
  <c r="F114" i="14"/>
  <c r="C114" i="14" s="1"/>
  <c r="O113" i="14"/>
  <c r="L113" i="14"/>
  <c r="L112" i="14" s="1"/>
  <c r="I113" i="14"/>
  <c r="I112" i="14" s="1"/>
  <c r="F113" i="14"/>
  <c r="C113" i="14" s="1"/>
  <c r="N112" i="14"/>
  <c r="M112" i="14"/>
  <c r="K112" i="14"/>
  <c r="J112" i="14"/>
  <c r="H112" i="14"/>
  <c r="G112" i="14"/>
  <c r="F112" i="14"/>
  <c r="E112" i="14"/>
  <c r="D112" i="14"/>
  <c r="O111" i="14"/>
  <c r="L111" i="14"/>
  <c r="I111" i="14"/>
  <c r="F111" i="14"/>
  <c r="C111" i="14"/>
  <c r="O110" i="14"/>
  <c r="L110" i="14"/>
  <c r="I110" i="14"/>
  <c r="F110" i="14"/>
  <c r="C110" i="14" s="1"/>
  <c r="O109" i="14"/>
  <c r="L109" i="14"/>
  <c r="I109" i="14"/>
  <c r="F109" i="14"/>
  <c r="C109" i="14" s="1"/>
  <c r="O108" i="14"/>
  <c r="L108" i="14"/>
  <c r="I108" i="14"/>
  <c r="C108" i="14" s="1"/>
  <c r="F108" i="14"/>
  <c r="O107" i="14"/>
  <c r="L107" i="14"/>
  <c r="I107" i="14"/>
  <c r="F107" i="14"/>
  <c r="C107" i="14"/>
  <c r="O106" i="14"/>
  <c r="L106" i="14"/>
  <c r="I106" i="14"/>
  <c r="F106" i="14"/>
  <c r="C106" i="14" s="1"/>
  <c r="O105" i="14"/>
  <c r="L105" i="14"/>
  <c r="I105" i="14"/>
  <c r="F105" i="14"/>
  <c r="C105" i="14" s="1"/>
  <c r="O104" i="14"/>
  <c r="L104" i="14"/>
  <c r="L103" i="14" s="1"/>
  <c r="I104" i="14"/>
  <c r="C104" i="14" s="1"/>
  <c r="F104" i="14"/>
  <c r="O103" i="14"/>
  <c r="N103" i="14"/>
  <c r="M103" i="14"/>
  <c r="K103" i="14"/>
  <c r="J103" i="14"/>
  <c r="H103" i="14"/>
  <c r="G103" i="14"/>
  <c r="E103" i="14"/>
  <c r="D103" i="14"/>
  <c r="O102" i="14"/>
  <c r="L102" i="14"/>
  <c r="I102" i="14"/>
  <c r="F102" i="14"/>
  <c r="C102" i="14" s="1"/>
  <c r="O101" i="14"/>
  <c r="L101" i="14"/>
  <c r="I101" i="14"/>
  <c r="F101" i="14"/>
  <c r="C101" i="14" s="1"/>
  <c r="O100" i="14"/>
  <c r="L100" i="14"/>
  <c r="I100" i="14"/>
  <c r="C100" i="14" s="1"/>
  <c r="F100" i="14"/>
  <c r="O99" i="14"/>
  <c r="L99" i="14"/>
  <c r="I99" i="14"/>
  <c r="F99" i="14"/>
  <c r="C99" i="14"/>
  <c r="O98" i="14"/>
  <c r="L98" i="14"/>
  <c r="I98" i="14"/>
  <c r="F98" i="14"/>
  <c r="C98" i="14" s="1"/>
  <c r="O97" i="14"/>
  <c r="L97" i="14"/>
  <c r="I97" i="14"/>
  <c r="F97" i="14"/>
  <c r="C97" i="14" s="1"/>
  <c r="O96" i="14"/>
  <c r="L96" i="14"/>
  <c r="L95" i="14" s="1"/>
  <c r="I96" i="14"/>
  <c r="C96" i="14" s="1"/>
  <c r="F96" i="14"/>
  <c r="O95" i="14"/>
  <c r="N95" i="14"/>
  <c r="M95" i="14"/>
  <c r="K95" i="14"/>
  <c r="J95" i="14"/>
  <c r="H95" i="14"/>
  <c r="G95" i="14"/>
  <c r="E95" i="14"/>
  <c r="D95" i="14"/>
  <c r="O94" i="14"/>
  <c r="L94" i="14"/>
  <c r="I94" i="14"/>
  <c r="F94" i="14"/>
  <c r="C94" i="14" s="1"/>
  <c r="O93" i="14"/>
  <c r="L93" i="14"/>
  <c r="I93" i="14"/>
  <c r="F93" i="14"/>
  <c r="C93" i="14" s="1"/>
  <c r="O92" i="14"/>
  <c r="L92" i="14"/>
  <c r="L89" i="14" s="1"/>
  <c r="I92" i="14"/>
  <c r="C92" i="14" s="1"/>
  <c r="F92" i="14"/>
  <c r="O91" i="14"/>
  <c r="L91" i="14"/>
  <c r="I91" i="14"/>
  <c r="F91" i="14"/>
  <c r="C91" i="14"/>
  <c r="O90" i="14"/>
  <c r="O89" i="14" s="1"/>
  <c r="L90" i="14"/>
  <c r="I90" i="14"/>
  <c r="F90" i="14"/>
  <c r="F89" i="14" s="1"/>
  <c r="C89" i="14" s="1"/>
  <c r="N89" i="14"/>
  <c r="M89" i="14"/>
  <c r="K89" i="14"/>
  <c r="J89" i="14"/>
  <c r="I89" i="14"/>
  <c r="H89" i="14"/>
  <c r="H83" i="14" s="1"/>
  <c r="G89" i="14"/>
  <c r="E89" i="14"/>
  <c r="D89" i="14"/>
  <c r="D83" i="14" s="1"/>
  <c r="O88" i="14"/>
  <c r="L88" i="14"/>
  <c r="I88" i="14"/>
  <c r="C88" i="14" s="1"/>
  <c r="F88" i="14"/>
  <c r="O87" i="14"/>
  <c r="L87" i="14"/>
  <c r="I87" i="14"/>
  <c r="F87" i="14"/>
  <c r="C87" i="14"/>
  <c r="O86" i="14"/>
  <c r="O84" i="14" s="1"/>
  <c r="O83" i="14" s="1"/>
  <c r="L86" i="14"/>
  <c r="I86" i="14"/>
  <c r="F86" i="14"/>
  <c r="C86" i="14" s="1"/>
  <c r="O85" i="14"/>
  <c r="L85" i="14"/>
  <c r="L84" i="14" s="1"/>
  <c r="L83" i="14" s="1"/>
  <c r="I85" i="14"/>
  <c r="I84" i="14" s="1"/>
  <c r="F85" i="14"/>
  <c r="C85" i="14" s="1"/>
  <c r="N84" i="14"/>
  <c r="N83" i="14" s="1"/>
  <c r="M84" i="14"/>
  <c r="M83" i="14" s="1"/>
  <c r="K84" i="14"/>
  <c r="J84" i="14"/>
  <c r="J83" i="14" s="1"/>
  <c r="H84" i="14"/>
  <c r="G84" i="14"/>
  <c r="F84" i="14"/>
  <c r="E84" i="14"/>
  <c r="E83" i="14" s="1"/>
  <c r="D84" i="14"/>
  <c r="K83" i="14"/>
  <c r="G83" i="14"/>
  <c r="O82" i="14"/>
  <c r="O80" i="14" s="1"/>
  <c r="L82" i="14"/>
  <c r="I82" i="14"/>
  <c r="F82" i="14"/>
  <c r="C82" i="14" s="1"/>
  <c r="O81" i="14"/>
  <c r="L81" i="14"/>
  <c r="L80" i="14" s="1"/>
  <c r="I81" i="14"/>
  <c r="I80" i="14" s="1"/>
  <c r="F81" i="14"/>
  <c r="C81" i="14" s="1"/>
  <c r="N80" i="14"/>
  <c r="M80" i="14"/>
  <c r="K80" i="14"/>
  <c r="J80" i="14"/>
  <c r="H80" i="14"/>
  <c r="G80" i="14"/>
  <c r="F80" i="14"/>
  <c r="E80" i="14"/>
  <c r="D80" i="14"/>
  <c r="O79" i="14"/>
  <c r="L79" i="14"/>
  <c r="I79" i="14"/>
  <c r="F79" i="14"/>
  <c r="C79" i="14"/>
  <c r="O78" i="14"/>
  <c r="O77" i="14" s="1"/>
  <c r="L78" i="14"/>
  <c r="I78" i="14"/>
  <c r="F78" i="14"/>
  <c r="F77" i="14" s="1"/>
  <c r="N77" i="14"/>
  <c r="M77" i="14"/>
  <c r="M76" i="14" s="1"/>
  <c r="L77" i="14"/>
  <c r="L76" i="14" s="1"/>
  <c r="L75" i="14" s="1"/>
  <c r="K77" i="14"/>
  <c r="J77" i="14"/>
  <c r="I77" i="14"/>
  <c r="H77" i="14"/>
  <c r="H76" i="14" s="1"/>
  <c r="H75" i="14" s="1"/>
  <c r="G77" i="14"/>
  <c r="E77" i="14"/>
  <c r="E76" i="14" s="1"/>
  <c r="D77" i="14"/>
  <c r="D76" i="14" s="1"/>
  <c r="D75" i="14" s="1"/>
  <c r="N76" i="14"/>
  <c r="N75" i="14" s="1"/>
  <c r="K76" i="14"/>
  <c r="J76" i="14"/>
  <c r="J75" i="14" s="1"/>
  <c r="G76" i="14"/>
  <c r="O74" i="14"/>
  <c r="L74" i="14"/>
  <c r="I74" i="14"/>
  <c r="F74" i="14"/>
  <c r="C74" i="14" s="1"/>
  <c r="O73" i="14"/>
  <c r="L73" i="14"/>
  <c r="I73" i="14"/>
  <c r="F73" i="14"/>
  <c r="C73" i="14" s="1"/>
  <c r="O72" i="14"/>
  <c r="L72" i="14"/>
  <c r="L69" i="14" s="1"/>
  <c r="I72" i="14"/>
  <c r="C72" i="14" s="1"/>
  <c r="F72" i="14"/>
  <c r="O71" i="14"/>
  <c r="L71" i="14"/>
  <c r="I71" i="14"/>
  <c r="F71" i="14"/>
  <c r="C71" i="14"/>
  <c r="O70" i="14"/>
  <c r="O69" i="14" s="1"/>
  <c r="O67" i="14" s="1"/>
  <c r="L70" i="14"/>
  <c r="I70" i="14"/>
  <c r="F70" i="14"/>
  <c r="F69" i="14" s="1"/>
  <c r="N69" i="14"/>
  <c r="M69" i="14"/>
  <c r="M67" i="14" s="1"/>
  <c r="K69" i="14"/>
  <c r="J69" i="14"/>
  <c r="I69" i="14"/>
  <c r="H69" i="14"/>
  <c r="H67" i="14" s="1"/>
  <c r="G69" i="14"/>
  <c r="E69" i="14"/>
  <c r="E67" i="14" s="1"/>
  <c r="E53" i="14" s="1"/>
  <c r="D69" i="14"/>
  <c r="D67" i="14" s="1"/>
  <c r="O68" i="14"/>
  <c r="L68" i="14"/>
  <c r="I68" i="14"/>
  <c r="C68" i="14" s="1"/>
  <c r="F68" i="14"/>
  <c r="N67" i="14"/>
  <c r="K67" i="14"/>
  <c r="J67" i="14"/>
  <c r="G67" i="14"/>
  <c r="O66" i="14"/>
  <c r="L66" i="14"/>
  <c r="I66" i="14"/>
  <c r="F66" i="14"/>
  <c r="C66" i="14" s="1"/>
  <c r="O65" i="14"/>
  <c r="L65" i="14"/>
  <c r="I65" i="14"/>
  <c r="F65" i="14"/>
  <c r="C65" i="14" s="1"/>
  <c r="O64" i="14"/>
  <c r="L64" i="14"/>
  <c r="I64" i="14"/>
  <c r="C64" i="14" s="1"/>
  <c r="F64" i="14"/>
  <c r="O63" i="14"/>
  <c r="L63" i="14"/>
  <c r="I63" i="14"/>
  <c r="F63" i="14"/>
  <c r="C63" i="14"/>
  <c r="O62" i="14"/>
  <c r="L62" i="14"/>
  <c r="I62" i="14"/>
  <c r="F62" i="14"/>
  <c r="C62" i="14" s="1"/>
  <c r="O61" i="14"/>
  <c r="L61" i="14"/>
  <c r="I61" i="14"/>
  <c r="F61" i="14"/>
  <c r="C61" i="14" s="1"/>
  <c r="O60" i="14"/>
  <c r="L60" i="14"/>
  <c r="I60" i="14"/>
  <c r="C60" i="14" s="1"/>
  <c r="F60" i="14"/>
  <c r="O59" i="14"/>
  <c r="O58" i="14" s="1"/>
  <c r="L59" i="14"/>
  <c r="I59" i="14"/>
  <c r="F59" i="14"/>
  <c r="F58" i="14" s="1"/>
  <c r="C59" i="14"/>
  <c r="N58" i="14"/>
  <c r="M58" i="14"/>
  <c r="L58" i="14"/>
  <c r="K58" i="14"/>
  <c r="J58" i="14"/>
  <c r="H58" i="14"/>
  <c r="G58" i="14"/>
  <c r="E58" i="14"/>
  <c r="D58" i="14"/>
  <c r="O57" i="14"/>
  <c r="L57" i="14"/>
  <c r="I57" i="14"/>
  <c r="F57" i="14"/>
  <c r="C57" i="14" s="1"/>
  <c r="O56" i="14"/>
  <c r="L56" i="14"/>
  <c r="L55" i="14" s="1"/>
  <c r="L54" i="14" s="1"/>
  <c r="I56" i="14"/>
  <c r="C56" i="14" s="1"/>
  <c r="F56" i="14"/>
  <c r="O55" i="14"/>
  <c r="O54" i="14" s="1"/>
  <c r="O53" i="14" s="1"/>
  <c r="N55" i="14"/>
  <c r="N54" i="14" s="1"/>
  <c r="N53" i="14" s="1"/>
  <c r="M55" i="14"/>
  <c r="K55" i="14"/>
  <c r="K54" i="14" s="1"/>
  <c r="K53" i="14" s="1"/>
  <c r="K52" i="14" s="1"/>
  <c r="J55" i="14"/>
  <c r="J54" i="14" s="1"/>
  <c r="J53" i="14" s="1"/>
  <c r="H55" i="14"/>
  <c r="G55" i="14"/>
  <c r="G54" i="14" s="1"/>
  <c r="G53" i="14" s="1"/>
  <c r="G52" i="14" s="1"/>
  <c r="F55" i="14"/>
  <c r="F54" i="14" s="1"/>
  <c r="E55" i="14"/>
  <c r="D55" i="14"/>
  <c r="M54" i="14"/>
  <c r="H54" i="14"/>
  <c r="H53" i="14" s="1"/>
  <c r="H52" i="14" s="1"/>
  <c r="H51" i="14" s="1"/>
  <c r="H287" i="14" s="1"/>
  <c r="E54" i="14"/>
  <c r="D54" i="14"/>
  <c r="D53" i="14" s="1"/>
  <c r="D52" i="14" s="1"/>
  <c r="D51" i="14" s="1"/>
  <c r="D287" i="14" s="1"/>
  <c r="M53" i="14"/>
  <c r="N52" i="14"/>
  <c r="N51" i="14" s="1"/>
  <c r="N50" i="14" s="1"/>
  <c r="J52" i="14"/>
  <c r="J51" i="14" s="1"/>
  <c r="J50" i="14" s="1"/>
  <c r="K51" i="14"/>
  <c r="K50" i="14" s="1"/>
  <c r="G51" i="14"/>
  <c r="H50" i="14"/>
  <c r="O47" i="14"/>
  <c r="C47" i="14"/>
  <c r="O46" i="14"/>
  <c r="N45" i="14"/>
  <c r="M45" i="14"/>
  <c r="L44" i="14"/>
  <c r="I44" i="14"/>
  <c r="F44" i="14"/>
  <c r="C44" i="14" s="1"/>
  <c r="L43" i="14"/>
  <c r="K43" i="14"/>
  <c r="J43" i="14"/>
  <c r="I43" i="14"/>
  <c r="H43" i="14"/>
  <c r="G43" i="14"/>
  <c r="F43" i="14"/>
  <c r="C43" i="14" s="1"/>
  <c r="E43" i="14"/>
  <c r="D43" i="14"/>
  <c r="F42" i="14"/>
  <c r="E41" i="14"/>
  <c r="D41" i="14"/>
  <c r="L40" i="14"/>
  <c r="C40" i="14"/>
  <c r="L39" i="14"/>
  <c r="C39" i="14" s="1"/>
  <c r="L38" i="14"/>
  <c r="C38" i="14"/>
  <c r="L37" i="14"/>
  <c r="K36" i="14"/>
  <c r="J36" i="14"/>
  <c r="L35" i="14"/>
  <c r="C35" i="14"/>
  <c r="L34" i="14"/>
  <c r="K33" i="14"/>
  <c r="J33" i="14"/>
  <c r="L32" i="14"/>
  <c r="C32" i="14"/>
  <c r="L31" i="14"/>
  <c r="C31" i="14" s="1"/>
  <c r="K31" i="14"/>
  <c r="K26" i="14" s="1"/>
  <c r="J31" i="14"/>
  <c r="L30" i="14"/>
  <c r="C30" i="14" s="1"/>
  <c r="L29" i="14"/>
  <c r="C29" i="14"/>
  <c r="L28" i="14"/>
  <c r="C28" i="14"/>
  <c r="K27" i="14"/>
  <c r="J27" i="14"/>
  <c r="J26" i="14"/>
  <c r="F25" i="14"/>
  <c r="C25" i="14"/>
  <c r="I24" i="14"/>
  <c r="F24" i="14"/>
  <c r="O23" i="14"/>
  <c r="L23" i="14"/>
  <c r="I23" i="14"/>
  <c r="F23" i="14"/>
  <c r="O22" i="14"/>
  <c r="O21" i="14" s="1"/>
  <c r="L22" i="14"/>
  <c r="I22" i="14"/>
  <c r="F22" i="14"/>
  <c r="C22" i="14"/>
  <c r="N21" i="14"/>
  <c r="N289" i="14" s="1"/>
  <c r="N288" i="14" s="1"/>
  <c r="M21" i="14"/>
  <c r="M289" i="14" s="1"/>
  <c r="M288" i="14" s="1"/>
  <c r="L21" i="14"/>
  <c r="L289" i="14" s="1"/>
  <c r="L288" i="14" s="1"/>
  <c r="K21" i="14"/>
  <c r="J21" i="14"/>
  <c r="J289" i="14" s="1"/>
  <c r="J288" i="14" s="1"/>
  <c r="H21" i="14"/>
  <c r="H289" i="14" s="1"/>
  <c r="H288" i="14" s="1"/>
  <c r="G21" i="14"/>
  <c r="F21" i="14"/>
  <c r="F289" i="14" s="1"/>
  <c r="E21" i="14"/>
  <c r="E289" i="14" s="1"/>
  <c r="E288" i="14" s="1"/>
  <c r="D21" i="14"/>
  <c r="D289" i="14" s="1"/>
  <c r="D288" i="14" s="1"/>
  <c r="N20" i="14"/>
  <c r="M20" i="14"/>
  <c r="E20" i="14"/>
  <c r="D20" i="14"/>
  <c r="O298" i="13"/>
  <c r="L298" i="13"/>
  <c r="I298" i="13"/>
  <c r="F298" i="13"/>
  <c r="C298" i="13"/>
  <c r="O297" i="13"/>
  <c r="L297" i="13"/>
  <c r="I297" i="13"/>
  <c r="F297" i="13"/>
  <c r="C297" i="13" s="1"/>
  <c r="O296" i="13"/>
  <c r="L296" i="13"/>
  <c r="I296" i="13"/>
  <c r="C296" i="13" s="1"/>
  <c r="F296" i="13"/>
  <c r="O295" i="13"/>
  <c r="L295" i="13"/>
  <c r="I295" i="13"/>
  <c r="F295" i="13"/>
  <c r="C295" i="13" s="1"/>
  <c r="O294" i="13"/>
  <c r="L294" i="13"/>
  <c r="I294" i="13"/>
  <c r="F294" i="13"/>
  <c r="C294" i="13"/>
  <c r="O293" i="13"/>
  <c r="L293" i="13"/>
  <c r="I293" i="13"/>
  <c r="F293" i="13"/>
  <c r="C293" i="13" s="1"/>
  <c r="O292" i="13"/>
  <c r="L292" i="13"/>
  <c r="I292" i="13"/>
  <c r="C292" i="13" s="1"/>
  <c r="F292" i="13"/>
  <c r="O291" i="13"/>
  <c r="L291" i="13"/>
  <c r="L290" i="13" s="1"/>
  <c r="I291" i="13"/>
  <c r="F291" i="13"/>
  <c r="C291" i="13" s="1"/>
  <c r="O290" i="13"/>
  <c r="N290" i="13"/>
  <c r="M290" i="13"/>
  <c r="K290" i="13"/>
  <c r="J290" i="13"/>
  <c r="H290" i="13"/>
  <c r="G290" i="13"/>
  <c r="E290" i="13"/>
  <c r="D290" i="13"/>
  <c r="O285" i="13"/>
  <c r="L285" i="13"/>
  <c r="I285" i="13"/>
  <c r="F285" i="13"/>
  <c r="C285" i="13" s="1"/>
  <c r="O284" i="13"/>
  <c r="O283" i="13" s="1"/>
  <c r="L284" i="13"/>
  <c r="I284" i="13"/>
  <c r="I283" i="13" s="1"/>
  <c r="F284" i="13"/>
  <c r="N283" i="13"/>
  <c r="M283" i="13"/>
  <c r="L283" i="13"/>
  <c r="K283" i="13"/>
  <c r="J283" i="13"/>
  <c r="H283" i="13"/>
  <c r="G283" i="13"/>
  <c r="F283" i="13"/>
  <c r="E283" i="13"/>
  <c r="D283" i="13"/>
  <c r="O282" i="13"/>
  <c r="O281" i="13" s="1"/>
  <c r="L282" i="13"/>
  <c r="I282" i="13"/>
  <c r="I281" i="13" s="1"/>
  <c r="F282" i="13"/>
  <c r="C282" i="13"/>
  <c r="N281" i="13"/>
  <c r="M281" i="13"/>
  <c r="L281" i="13"/>
  <c r="K281" i="13"/>
  <c r="J281" i="13"/>
  <c r="H281" i="13"/>
  <c r="G281" i="13"/>
  <c r="F281" i="13"/>
  <c r="E281" i="13"/>
  <c r="D281" i="13"/>
  <c r="O280" i="13"/>
  <c r="L280" i="13"/>
  <c r="I280" i="13"/>
  <c r="C280" i="13" s="1"/>
  <c r="F280" i="13"/>
  <c r="O279" i="13"/>
  <c r="L279" i="13"/>
  <c r="I279" i="13"/>
  <c r="F279" i="13"/>
  <c r="C279" i="13" s="1"/>
  <c r="O278" i="13"/>
  <c r="O276" i="13" s="1"/>
  <c r="L278" i="13"/>
  <c r="I278" i="13"/>
  <c r="F278" i="13"/>
  <c r="C278" i="13"/>
  <c r="O277" i="13"/>
  <c r="L277" i="13"/>
  <c r="L276" i="13" s="1"/>
  <c r="I277" i="13"/>
  <c r="F277" i="13"/>
  <c r="C277" i="13" s="1"/>
  <c r="N276" i="13"/>
  <c r="M276" i="13"/>
  <c r="K276" i="13"/>
  <c r="J276" i="13"/>
  <c r="I276" i="13"/>
  <c r="H276" i="13"/>
  <c r="G276" i="13"/>
  <c r="E276" i="13"/>
  <c r="D276" i="13"/>
  <c r="O275" i="13"/>
  <c r="L275" i="13"/>
  <c r="I275" i="13"/>
  <c r="F275" i="13"/>
  <c r="C275" i="13" s="1"/>
  <c r="O274" i="13"/>
  <c r="O272" i="13" s="1"/>
  <c r="O270" i="13" s="1"/>
  <c r="O269" i="13" s="1"/>
  <c r="L274" i="13"/>
  <c r="I274" i="13"/>
  <c r="F274" i="13"/>
  <c r="C274" i="13"/>
  <c r="O273" i="13"/>
  <c r="L273" i="13"/>
  <c r="L272" i="13" s="1"/>
  <c r="I273" i="13"/>
  <c r="F273" i="13"/>
  <c r="C273" i="13" s="1"/>
  <c r="N272" i="13"/>
  <c r="M272" i="13"/>
  <c r="M270" i="13" s="1"/>
  <c r="M269" i="13" s="1"/>
  <c r="K272" i="13"/>
  <c r="J272" i="13"/>
  <c r="I272" i="13"/>
  <c r="I270" i="13" s="1"/>
  <c r="I269" i="13" s="1"/>
  <c r="H272" i="13"/>
  <c r="H270" i="13" s="1"/>
  <c r="H269" i="13" s="1"/>
  <c r="G272" i="13"/>
  <c r="E272" i="13"/>
  <c r="E270" i="13" s="1"/>
  <c r="E269" i="13" s="1"/>
  <c r="D272" i="13"/>
  <c r="D270" i="13" s="1"/>
  <c r="D269" i="13" s="1"/>
  <c r="O271" i="13"/>
  <c r="L271" i="13"/>
  <c r="I271" i="13"/>
  <c r="F271" i="13"/>
  <c r="C271" i="13" s="1"/>
  <c r="N270" i="13"/>
  <c r="K270" i="13"/>
  <c r="K269" i="13" s="1"/>
  <c r="J270" i="13"/>
  <c r="G270" i="13"/>
  <c r="G269" i="13" s="1"/>
  <c r="N269" i="13"/>
  <c r="J269" i="13"/>
  <c r="O268" i="13"/>
  <c r="L268" i="13"/>
  <c r="I268" i="13"/>
  <c r="C268" i="13" s="1"/>
  <c r="F268" i="13"/>
  <c r="O267" i="13"/>
  <c r="L267" i="13"/>
  <c r="I267" i="13"/>
  <c r="F267" i="13"/>
  <c r="C267" i="13" s="1"/>
  <c r="O266" i="13"/>
  <c r="O264" i="13" s="1"/>
  <c r="L266" i="13"/>
  <c r="I266" i="13"/>
  <c r="F266" i="13"/>
  <c r="C266" i="13"/>
  <c r="O265" i="13"/>
  <c r="L265" i="13"/>
  <c r="L264" i="13" s="1"/>
  <c r="I265" i="13"/>
  <c r="F265" i="13"/>
  <c r="C265" i="13" s="1"/>
  <c r="N264" i="13"/>
  <c r="M264" i="13"/>
  <c r="K264" i="13"/>
  <c r="J264" i="13"/>
  <c r="I264" i="13"/>
  <c r="H264" i="13"/>
  <c r="G264" i="13"/>
  <c r="E264" i="13"/>
  <c r="D264" i="13"/>
  <c r="O263" i="13"/>
  <c r="L263" i="13"/>
  <c r="L260" i="13" s="1"/>
  <c r="I263" i="13"/>
  <c r="F263" i="13"/>
  <c r="C263" i="13" s="1"/>
  <c r="O262" i="13"/>
  <c r="O260" i="13" s="1"/>
  <c r="L262" i="13"/>
  <c r="I262" i="13"/>
  <c r="F262" i="13"/>
  <c r="C262" i="13"/>
  <c r="O261" i="13"/>
  <c r="L261" i="13"/>
  <c r="I261" i="13"/>
  <c r="F261" i="13"/>
  <c r="C261" i="13" s="1"/>
  <c r="N260" i="13"/>
  <c r="M260" i="13"/>
  <c r="M259" i="13" s="1"/>
  <c r="K260" i="13"/>
  <c r="K259" i="13" s="1"/>
  <c r="J260" i="13"/>
  <c r="I260" i="13"/>
  <c r="I259" i="13" s="1"/>
  <c r="H260" i="13"/>
  <c r="G260" i="13"/>
  <c r="G259" i="13" s="1"/>
  <c r="E260" i="13"/>
  <c r="E259" i="13" s="1"/>
  <c r="D260" i="13"/>
  <c r="N259" i="13"/>
  <c r="J259" i="13"/>
  <c r="H259" i="13"/>
  <c r="D259" i="13"/>
  <c r="O258" i="13"/>
  <c r="L258" i="13"/>
  <c r="I258" i="13"/>
  <c r="F258" i="13"/>
  <c r="C258" i="13"/>
  <c r="O257" i="13"/>
  <c r="L257" i="13"/>
  <c r="I257" i="13"/>
  <c r="F257" i="13"/>
  <c r="C257" i="13" s="1"/>
  <c r="O256" i="13"/>
  <c r="L256" i="13"/>
  <c r="I256" i="13"/>
  <c r="C256" i="13" s="1"/>
  <c r="F256" i="13"/>
  <c r="O255" i="13"/>
  <c r="L255" i="13"/>
  <c r="L252" i="13" s="1"/>
  <c r="L251" i="13" s="1"/>
  <c r="I255" i="13"/>
  <c r="F255" i="13"/>
  <c r="C255" i="13" s="1"/>
  <c r="O254" i="13"/>
  <c r="O252" i="13" s="1"/>
  <c r="O251" i="13" s="1"/>
  <c r="L254" i="13"/>
  <c r="I254" i="13"/>
  <c r="F254" i="13"/>
  <c r="C254" i="13"/>
  <c r="O253" i="13"/>
  <c r="L253" i="13"/>
  <c r="I253" i="13"/>
  <c r="F253" i="13"/>
  <c r="C253" i="13" s="1"/>
  <c r="N252" i="13"/>
  <c r="M252" i="13"/>
  <c r="M251" i="13" s="1"/>
  <c r="K252" i="13"/>
  <c r="K251" i="13" s="1"/>
  <c r="J252" i="13"/>
  <c r="I252" i="13"/>
  <c r="I251" i="13" s="1"/>
  <c r="H252" i="13"/>
  <c r="G252" i="13"/>
  <c r="G251" i="13" s="1"/>
  <c r="E252" i="13"/>
  <c r="E251" i="13" s="1"/>
  <c r="E230" i="13" s="1"/>
  <c r="E194" i="13" s="1"/>
  <c r="D252" i="13"/>
  <c r="N251" i="13"/>
  <c r="J251" i="13"/>
  <c r="H251" i="13"/>
  <c r="D251" i="13"/>
  <c r="O250" i="13"/>
  <c r="L250" i="13"/>
  <c r="I250" i="13"/>
  <c r="F250" i="13"/>
  <c r="C250" i="13"/>
  <c r="O249" i="13"/>
  <c r="L249" i="13"/>
  <c r="I249" i="13"/>
  <c r="F249" i="13"/>
  <c r="C249" i="13" s="1"/>
  <c r="O248" i="13"/>
  <c r="L248" i="13"/>
  <c r="I248" i="13"/>
  <c r="C248" i="13" s="1"/>
  <c r="F248" i="13"/>
  <c r="O247" i="13"/>
  <c r="L247" i="13"/>
  <c r="L246" i="13" s="1"/>
  <c r="I247" i="13"/>
  <c r="F247" i="13"/>
  <c r="C247" i="13" s="1"/>
  <c r="O246" i="13"/>
  <c r="N246" i="13"/>
  <c r="M246" i="13"/>
  <c r="K246" i="13"/>
  <c r="J246" i="13"/>
  <c r="H246" i="13"/>
  <c r="G246" i="13"/>
  <c r="E246" i="13"/>
  <c r="D246" i="13"/>
  <c r="O245" i="13"/>
  <c r="L245" i="13"/>
  <c r="I245" i="13"/>
  <c r="F245" i="13"/>
  <c r="C245" i="13" s="1"/>
  <c r="O244" i="13"/>
  <c r="L244" i="13"/>
  <c r="I244" i="13"/>
  <c r="C244" i="13" s="1"/>
  <c r="F244" i="13"/>
  <c r="O243" i="13"/>
  <c r="L243" i="13"/>
  <c r="I243" i="13"/>
  <c r="F243" i="13"/>
  <c r="C243" i="13" s="1"/>
  <c r="O242" i="13"/>
  <c r="L242" i="13"/>
  <c r="I242" i="13"/>
  <c r="F242" i="13"/>
  <c r="C242" i="13"/>
  <c r="O241" i="13"/>
  <c r="L241" i="13"/>
  <c r="I241" i="13"/>
  <c r="F241" i="13"/>
  <c r="C241" i="13" s="1"/>
  <c r="O240" i="13"/>
  <c r="L240" i="13"/>
  <c r="I240" i="13"/>
  <c r="C240" i="13" s="1"/>
  <c r="F240" i="13"/>
  <c r="O239" i="13"/>
  <c r="L239" i="13"/>
  <c r="L238" i="13" s="1"/>
  <c r="I239" i="13"/>
  <c r="F239" i="13"/>
  <c r="C239" i="13" s="1"/>
  <c r="O238" i="13"/>
  <c r="N238" i="13"/>
  <c r="M238" i="13"/>
  <c r="K238" i="13"/>
  <c r="J238" i="13"/>
  <c r="H238" i="13"/>
  <c r="G238" i="13"/>
  <c r="E238" i="13"/>
  <c r="D238" i="13"/>
  <c r="O237" i="13"/>
  <c r="L237" i="13"/>
  <c r="I237" i="13"/>
  <c r="F237" i="13"/>
  <c r="C237" i="13" s="1"/>
  <c r="O236" i="13"/>
  <c r="O235" i="13" s="1"/>
  <c r="L236" i="13"/>
  <c r="I236" i="13"/>
  <c r="I235" i="13" s="1"/>
  <c r="F236" i="13"/>
  <c r="C236" i="13" s="1"/>
  <c r="N235" i="13"/>
  <c r="M235" i="13"/>
  <c r="L235" i="13"/>
  <c r="K235" i="13"/>
  <c r="J235" i="13"/>
  <c r="H235" i="13"/>
  <c r="G235" i="13"/>
  <c r="F235" i="13"/>
  <c r="E235" i="13"/>
  <c r="D235" i="13"/>
  <c r="O234" i="13"/>
  <c r="O233" i="13" s="1"/>
  <c r="L234" i="13"/>
  <c r="I234" i="13"/>
  <c r="I233" i="13" s="1"/>
  <c r="F234" i="13"/>
  <c r="C234" i="13"/>
  <c r="N233" i="13"/>
  <c r="M233" i="13"/>
  <c r="L233" i="13"/>
  <c r="L231" i="13" s="1"/>
  <c r="K233" i="13"/>
  <c r="K231" i="13" s="1"/>
  <c r="K230" i="13" s="1"/>
  <c r="J233" i="13"/>
  <c r="H233" i="13"/>
  <c r="G233" i="13"/>
  <c r="G231" i="13" s="1"/>
  <c r="G230" i="13" s="1"/>
  <c r="F233" i="13"/>
  <c r="E233" i="13"/>
  <c r="D233" i="13"/>
  <c r="O232" i="13"/>
  <c r="O231" i="13" s="1"/>
  <c r="L232" i="13"/>
  <c r="I232" i="13"/>
  <c r="F232" i="13"/>
  <c r="C232" i="13" s="1"/>
  <c r="N231" i="13"/>
  <c r="M231" i="13"/>
  <c r="J231" i="13"/>
  <c r="J230" i="13" s="1"/>
  <c r="H231" i="13"/>
  <c r="H230" i="13" s="1"/>
  <c r="E231" i="13"/>
  <c r="D231" i="13"/>
  <c r="D230" i="13" s="1"/>
  <c r="N230" i="13"/>
  <c r="O229" i="13"/>
  <c r="L229" i="13"/>
  <c r="I229" i="13"/>
  <c r="F229" i="13"/>
  <c r="C229" i="13" s="1"/>
  <c r="O228" i="13"/>
  <c r="O227" i="13" s="1"/>
  <c r="L228" i="13"/>
  <c r="I228" i="13"/>
  <c r="I227" i="13" s="1"/>
  <c r="F228" i="13"/>
  <c r="C228" i="13" s="1"/>
  <c r="N227" i="13"/>
  <c r="M227" i="13"/>
  <c r="L227" i="13"/>
  <c r="K227" i="13"/>
  <c r="J227" i="13"/>
  <c r="H227" i="13"/>
  <c r="G227" i="13"/>
  <c r="F227" i="13"/>
  <c r="E227" i="13"/>
  <c r="D227" i="13"/>
  <c r="O226" i="13"/>
  <c r="L226" i="13"/>
  <c r="I226" i="13"/>
  <c r="F226" i="13"/>
  <c r="C226" i="13"/>
  <c r="O225" i="13"/>
  <c r="L225" i="13"/>
  <c r="I225" i="13"/>
  <c r="F225" i="13"/>
  <c r="C225" i="13" s="1"/>
  <c r="O224" i="13"/>
  <c r="L224" i="13"/>
  <c r="I224" i="13"/>
  <c r="F224" i="13"/>
  <c r="C224" i="13" s="1"/>
  <c r="O223" i="13"/>
  <c r="L223" i="13"/>
  <c r="I223" i="13"/>
  <c r="F223" i="13"/>
  <c r="C223" i="13" s="1"/>
  <c r="O222" i="13"/>
  <c r="L222" i="13"/>
  <c r="I222" i="13"/>
  <c r="F222" i="13"/>
  <c r="C222" i="13"/>
  <c r="O221" i="13"/>
  <c r="L221" i="13"/>
  <c r="I221" i="13"/>
  <c r="F221" i="13"/>
  <c r="C221" i="13" s="1"/>
  <c r="O220" i="13"/>
  <c r="L220" i="13"/>
  <c r="I220" i="13"/>
  <c r="F220" i="13"/>
  <c r="C220" i="13" s="1"/>
  <c r="O219" i="13"/>
  <c r="L219" i="13"/>
  <c r="I219" i="13"/>
  <c r="F219" i="13"/>
  <c r="C219" i="13" s="1"/>
  <c r="O218" i="13"/>
  <c r="L218" i="13"/>
  <c r="I218" i="13"/>
  <c r="F218" i="13"/>
  <c r="C218" i="13"/>
  <c r="O217" i="13"/>
  <c r="O216" i="13" s="1"/>
  <c r="L217" i="13"/>
  <c r="I217" i="13"/>
  <c r="F217" i="13"/>
  <c r="C217" i="13" s="1"/>
  <c r="N216" i="13"/>
  <c r="M216" i="13"/>
  <c r="L216" i="13"/>
  <c r="K216" i="13"/>
  <c r="J216" i="13"/>
  <c r="I216" i="13"/>
  <c r="H216" i="13"/>
  <c r="G216" i="13"/>
  <c r="E216" i="13"/>
  <c r="D216" i="13"/>
  <c r="O215" i="13"/>
  <c r="L215" i="13"/>
  <c r="I215" i="13"/>
  <c r="F215" i="13"/>
  <c r="C215" i="13" s="1"/>
  <c r="O214" i="13"/>
  <c r="L214" i="13"/>
  <c r="I214" i="13"/>
  <c r="F214" i="13"/>
  <c r="C214" i="13"/>
  <c r="O213" i="13"/>
  <c r="L213" i="13"/>
  <c r="I213" i="13"/>
  <c r="F213" i="13"/>
  <c r="C213" i="13" s="1"/>
  <c r="O212" i="13"/>
  <c r="L212" i="13"/>
  <c r="I212" i="13"/>
  <c r="F212" i="13"/>
  <c r="C212" i="13" s="1"/>
  <c r="O211" i="13"/>
  <c r="L211" i="13"/>
  <c r="I211" i="13"/>
  <c r="F211" i="13"/>
  <c r="C211" i="13" s="1"/>
  <c r="O210" i="13"/>
  <c r="L210" i="13"/>
  <c r="I210" i="13"/>
  <c r="F210" i="13"/>
  <c r="C210" i="13"/>
  <c r="O209" i="13"/>
  <c r="L209" i="13"/>
  <c r="I209" i="13"/>
  <c r="F209" i="13"/>
  <c r="C209" i="13" s="1"/>
  <c r="O208" i="13"/>
  <c r="L208" i="13"/>
  <c r="I208" i="13"/>
  <c r="F208" i="13"/>
  <c r="C208" i="13" s="1"/>
  <c r="O207" i="13"/>
  <c r="L207" i="13"/>
  <c r="I207" i="13"/>
  <c r="F207" i="13"/>
  <c r="C207" i="13" s="1"/>
  <c r="O206" i="13"/>
  <c r="O205" i="13" s="1"/>
  <c r="O204" i="13" s="1"/>
  <c r="L206" i="13"/>
  <c r="I206" i="13"/>
  <c r="I205" i="13" s="1"/>
  <c r="F206" i="13"/>
  <c r="C206" i="13"/>
  <c r="N205" i="13"/>
  <c r="N204" i="13" s="1"/>
  <c r="M205" i="13"/>
  <c r="L205" i="13"/>
  <c r="L204" i="13" s="1"/>
  <c r="K205" i="13"/>
  <c r="J205" i="13"/>
  <c r="J204" i="13" s="1"/>
  <c r="H205" i="13"/>
  <c r="H204" i="13" s="1"/>
  <c r="H195" i="13" s="1"/>
  <c r="H194" i="13" s="1"/>
  <c r="G205" i="13"/>
  <c r="F205" i="13"/>
  <c r="E205" i="13"/>
  <c r="D205" i="13"/>
  <c r="D204" i="13" s="1"/>
  <c r="D195" i="13" s="1"/>
  <c r="D194" i="13" s="1"/>
  <c r="M204" i="13"/>
  <c r="K204" i="13"/>
  <c r="G204" i="13"/>
  <c r="E204" i="13"/>
  <c r="O203" i="13"/>
  <c r="L203" i="13"/>
  <c r="I203" i="13"/>
  <c r="F203" i="13"/>
  <c r="C203" i="13" s="1"/>
  <c r="O202" i="13"/>
  <c r="L202" i="13"/>
  <c r="I202" i="13"/>
  <c r="F202" i="13"/>
  <c r="C202" i="13"/>
  <c r="O201" i="13"/>
  <c r="L201" i="13"/>
  <c r="I201" i="13"/>
  <c r="F201" i="13"/>
  <c r="C201" i="13" s="1"/>
  <c r="O200" i="13"/>
  <c r="L200" i="13"/>
  <c r="I200" i="13"/>
  <c r="C200" i="13" s="1"/>
  <c r="F200" i="13"/>
  <c r="O199" i="13"/>
  <c r="L199" i="13"/>
  <c r="L198" i="13" s="1"/>
  <c r="I199" i="13"/>
  <c r="F199" i="13"/>
  <c r="F198" i="13" s="1"/>
  <c r="O198" i="13"/>
  <c r="O196" i="13" s="1"/>
  <c r="O195" i="13" s="1"/>
  <c r="N198" i="13"/>
  <c r="N196" i="13" s="1"/>
  <c r="M198" i="13"/>
  <c r="K198" i="13"/>
  <c r="K196" i="13" s="1"/>
  <c r="K195" i="13" s="1"/>
  <c r="J198" i="13"/>
  <c r="J196" i="13" s="1"/>
  <c r="H198" i="13"/>
  <c r="G198" i="13"/>
  <c r="G196" i="13" s="1"/>
  <c r="G195" i="13" s="1"/>
  <c r="E198" i="13"/>
  <c r="D198" i="13"/>
  <c r="O197" i="13"/>
  <c r="L197" i="13"/>
  <c r="L196" i="13" s="1"/>
  <c r="L195" i="13" s="1"/>
  <c r="I197" i="13"/>
  <c r="F197" i="13"/>
  <c r="C197" i="13" s="1"/>
  <c r="M196" i="13"/>
  <c r="M195" i="13" s="1"/>
  <c r="H196" i="13"/>
  <c r="E196" i="13"/>
  <c r="E195" i="13" s="1"/>
  <c r="D196" i="13"/>
  <c r="N195" i="13"/>
  <c r="N194" i="13" s="1"/>
  <c r="J195" i="13"/>
  <c r="J194" i="13" s="1"/>
  <c r="K194" i="13"/>
  <c r="G194" i="13"/>
  <c r="O193" i="13"/>
  <c r="L193" i="13"/>
  <c r="L192" i="13" s="1"/>
  <c r="L191" i="13" s="1"/>
  <c r="I193" i="13"/>
  <c r="F193" i="13"/>
  <c r="F192" i="13" s="1"/>
  <c r="O192" i="13"/>
  <c r="O191" i="13" s="1"/>
  <c r="N192" i="13"/>
  <c r="M192" i="13"/>
  <c r="M191" i="13" s="1"/>
  <c r="M187" i="13" s="1"/>
  <c r="K192" i="13"/>
  <c r="K191" i="13" s="1"/>
  <c r="J192" i="13"/>
  <c r="I192" i="13"/>
  <c r="C192" i="13" s="1"/>
  <c r="H192" i="13"/>
  <c r="H191" i="13" s="1"/>
  <c r="G192" i="13"/>
  <c r="G191" i="13" s="1"/>
  <c r="E192" i="13"/>
  <c r="D192" i="13"/>
  <c r="N191" i="13"/>
  <c r="J191" i="13"/>
  <c r="I191" i="13"/>
  <c r="F191" i="13"/>
  <c r="F187" i="13" s="1"/>
  <c r="E191" i="13"/>
  <c r="D191" i="13"/>
  <c r="O190" i="13"/>
  <c r="L190" i="13"/>
  <c r="I190" i="13"/>
  <c r="C190" i="13" s="1"/>
  <c r="F190" i="13"/>
  <c r="O189" i="13"/>
  <c r="O188" i="13" s="1"/>
  <c r="O187" i="13" s="1"/>
  <c r="L189" i="13"/>
  <c r="I189" i="13"/>
  <c r="F189" i="13"/>
  <c r="F188" i="13" s="1"/>
  <c r="C189" i="13"/>
  <c r="N188" i="13"/>
  <c r="M188" i="13"/>
  <c r="L188" i="13"/>
  <c r="K188" i="13"/>
  <c r="K187" i="13" s="1"/>
  <c r="J188" i="13"/>
  <c r="H188" i="13"/>
  <c r="H187" i="13" s="1"/>
  <c r="G188" i="13"/>
  <c r="G187" i="13" s="1"/>
  <c r="E188" i="13"/>
  <c r="D188" i="13"/>
  <c r="N187" i="13"/>
  <c r="J187" i="13"/>
  <c r="E187" i="13"/>
  <c r="D187" i="13"/>
  <c r="O186" i="13"/>
  <c r="L186" i="13"/>
  <c r="I186" i="13"/>
  <c r="C186" i="13" s="1"/>
  <c r="F186" i="13"/>
  <c r="O185" i="13"/>
  <c r="L185" i="13"/>
  <c r="L184" i="13" s="1"/>
  <c r="I185" i="13"/>
  <c r="F185" i="13"/>
  <c r="F184" i="13" s="1"/>
  <c r="C184" i="13" s="1"/>
  <c r="O184" i="13"/>
  <c r="N184" i="13"/>
  <c r="M184" i="13"/>
  <c r="K184" i="13"/>
  <c r="J184" i="13"/>
  <c r="I184" i="13"/>
  <c r="H184" i="13"/>
  <c r="G184" i="13"/>
  <c r="E184" i="13"/>
  <c r="D184" i="13"/>
  <c r="O183" i="13"/>
  <c r="L183" i="13"/>
  <c r="I183" i="13"/>
  <c r="F183" i="13"/>
  <c r="O182" i="13"/>
  <c r="L182" i="13"/>
  <c r="I182" i="13"/>
  <c r="F182" i="13"/>
  <c r="C182" i="13"/>
  <c r="O181" i="13"/>
  <c r="L181" i="13"/>
  <c r="L179" i="13" s="1"/>
  <c r="I181" i="13"/>
  <c r="F181" i="13"/>
  <c r="C181" i="13" s="1"/>
  <c r="O180" i="13"/>
  <c r="O179" i="13" s="1"/>
  <c r="L180" i="13"/>
  <c r="I180" i="13"/>
  <c r="C180" i="13" s="1"/>
  <c r="F180" i="13"/>
  <c r="F179" i="13" s="1"/>
  <c r="C179" i="13" s="1"/>
  <c r="N179" i="13"/>
  <c r="M179" i="13"/>
  <c r="K179" i="13"/>
  <c r="J179" i="13"/>
  <c r="I179" i="13"/>
  <c r="H179" i="13"/>
  <c r="G179" i="13"/>
  <c r="E179" i="13"/>
  <c r="D179" i="13"/>
  <c r="O178" i="13"/>
  <c r="L178" i="13"/>
  <c r="I178" i="13"/>
  <c r="C178" i="13" s="1"/>
  <c r="F178" i="13"/>
  <c r="O177" i="13"/>
  <c r="L177" i="13"/>
  <c r="L175" i="13" s="1"/>
  <c r="L174" i="13" s="1"/>
  <c r="L173" i="13" s="1"/>
  <c r="I177" i="13"/>
  <c r="F177" i="13"/>
  <c r="F175" i="13" s="1"/>
  <c r="O176" i="13"/>
  <c r="O175" i="13" s="1"/>
  <c r="L176" i="13"/>
  <c r="I176" i="13"/>
  <c r="F176" i="13"/>
  <c r="C176" i="13"/>
  <c r="N175" i="13"/>
  <c r="M175" i="13"/>
  <c r="K175" i="13"/>
  <c r="J175" i="13"/>
  <c r="H175" i="13"/>
  <c r="G175" i="13"/>
  <c r="E175" i="13"/>
  <c r="D175" i="13"/>
  <c r="O174" i="13"/>
  <c r="O173" i="13" s="1"/>
  <c r="N174" i="13"/>
  <c r="N173" i="13" s="1"/>
  <c r="M174" i="13"/>
  <c r="M173" i="13" s="1"/>
  <c r="K174" i="13"/>
  <c r="J174" i="13"/>
  <c r="J173" i="13" s="1"/>
  <c r="G174" i="13"/>
  <c r="E174" i="13"/>
  <c r="E173" i="13" s="1"/>
  <c r="K173" i="13"/>
  <c r="G173" i="13"/>
  <c r="O172" i="13"/>
  <c r="L172" i="13"/>
  <c r="I172" i="13"/>
  <c r="F172" i="13"/>
  <c r="C172" i="13"/>
  <c r="O171" i="13"/>
  <c r="L171" i="13"/>
  <c r="I171" i="13"/>
  <c r="F171" i="13"/>
  <c r="C171" i="13" s="1"/>
  <c r="O170" i="13"/>
  <c r="L170" i="13"/>
  <c r="C170" i="13" s="1"/>
  <c r="I170" i="13"/>
  <c r="F170" i="13"/>
  <c r="O169" i="13"/>
  <c r="L169" i="13"/>
  <c r="I169" i="13"/>
  <c r="F169" i="13"/>
  <c r="C169" i="13"/>
  <c r="O168" i="13"/>
  <c r="L168" i="13"/>
  <c r="I168" i="13"/>
  <c r="F168" i="13"/>
  <c r="C168" i="13" s="1"/>
  <c r="O167" i="13"/>
  <c r="L167" i="13"/>
  <c r="I167" i="13"/>
  <c r="I166" i="13" s="1"/>
  <c r="I165" i="13" s="1"/>
  <c r="F167" i="13"/>
  <c r="O166" i="13"/>
  <c r="N166" i="13"/>
  <c r="M166" i="13"/>
  <c r="M165" i="13" s="1"/>
  <c r="K166" i="13"/>
  <c r="J166" i="13"/>
  <c r="H166" i="13"/>
  <c r="G166" i="13"/>
  <c r="F166" i="13"/>
  <c r="E166" i="13"/>
  <c r="E165" i="13" s="1"/>
  <c r="D166" i="13"/>
  <c r="O165" i="13"/>
  <c r="N165" i="13"/>
  <c r="K165" i="13"/>
  <c r="J165" i="13"/>
  <c r="H165" i="13"/>
  <c r="G165" i="13"/>
  <c r="D165" i="13"/>
  <c r="O164" i="13"/>
  <c r="L164" i="13"/>
  <c r="I164" i="13"/>
  <c r="C164" i="13" s="1"/>
  <c r="F164" i="13"/>
  <c r="O163" i="13"/>
  <c r="L163" i="13"/>
  <c r="I163" i="13"/>
  <c r="F163" i="13"/>
  <c r="O162" i="13"/>
  <c r="L162" i="13"/>
  <c r="I162" i="13"/>
  <c r="C162" i="13" s="1"/>
  <c r="F162" i="13"/>
  <c r="O161" i="13"/>
  <c r="O160" i="13" s="1"/>
  <c r="L161" i="13"/>
  <c r="I161" i="13"/>
  <c r="F161" i="13"/>
  <c r="F160" i="13" s="1"/>
  <c r="C161" i="13"/>
  <c r="N160" i="13"/>
  <c r="M160" i="13"/>
  <c r="L160" i="13"/>
  <c r="K160" i="13"/>
  <c r="J160" i="13"/>
  <c r="H160" i="13"/>
  <c r="G160" i="13"/>
  <c r="E160" i="13"/>
  <c r="D160" i="13"/>
  <c r="O159" i="13"/>
  <c r="L159" i="13"/>
  <c r="I159" i="13"/>
  <c r="F159" i="13"/>
  <c r="C159" i="13" s="1"/>
  <c r="O158" i="13"/>
  <c r="L158" i="13"/>
  <c r="C158" i="13" s="1"/>
  <c r="I158" i="13"/>
  <c r="F158" i="13"/>
  <c r="O157" i="13"/>
  <c r="L157" i="13"/>
  <c r="I157" i="13"/>
  <c r="F157" i="13"/>
  <c r="C157" i="13"/>
  <c r="O156" i="13"/>
  <c r="L156" i="13"/>
  <c r="I156" i="13"/>
  <c r="F156" i="13"/>
  <c r="C156" i="13" s="1"/>
  <c r="O155" i="13"/>
  <c r="L155" i="13"/>
  <c r="I155" i="13"/>
  <c r="F155" i="13"/>
  <c r="O154" i="13"/>
  <c r="L154" i="13"/>
  <c r="I154" i="13"/>
  <c r="F154" i="13"/>
  <c r="C154" i="13"/>
  <c r="O153" i="13"/>
  <c r="L153" i="13"/>
  <c r="L151" i="13" s="1"/>
  <c r="I153" i="13"/>
  <c r="F153" i="13"/>
  <c r="C153" i="13" s="1"/>
  <c r="O152" i="13"/>
  <c r="L152" i="13"/>
  <c r="I152" i="13"/>
  <c r="C152" i="13" s="1"/>
  <c r="F152" i="13"/>
  <c r="F151" i="13" s="1"/>
  <c r="N151" i="13"/>
  <c r="M151" i="13"/>
  <c r="K151" i="13"/>
  <c r="J151" i="13"/>
  <c r="I151" i="13"/>
  <c r="H151" i="13"/>
  <c r="G151" i="13"/>
  <c r="E151" i="13"/>
  <c r="D151" i="13"/>
  <c r="O150" i="13"/>
  <c r="L150" i="13"/>
  <c r="I150" i="13"/>
  <c r="C150" i="13" s="1"/>
  <c r="F150" i="13"/>
  <c r="O149" i="13"/>
  <c r="L149" i="13"/>
  <c r="L144" i="13" s="1"/>
  <c r="I149" i="13"/>
  <c r="F149" i="13"/>
  <c r="C149" i="13" s="1"/>
  <c r="O148" i="13"/>
  <c r="L148" i="13"/>
  <c r="I148" i="13"/>
  <c r="I144" i="13" s="1"/>
  <c r="F148" i="13"/>
  <c r="C148" i="13"/>
  <c r="O147" i="13"/>
  <c r="L147" i="13"/>
  <c r="I147" i="13"/>
  <c r="F147" i="13"/>
  <c r="C147" i="13" s="1"/>
  <c r="O146" i="13"/>
  <c r="L146" i="13"/>
  <c r="C146" i="13" s="1"/>
  <c r="I146" i="13"/>
  <c r="F146" i="13"/>
  <c r="O145" i="13"/>
  <c r="O144" i="13" s="1"/>
  <c r="L145" i="13"/>
  <c r="I145" i="13"/>
  <c r="F145" i="13"/>
  <c r="C145" i="13"/>
  <c r="N144" i="13"/>
  <c r="M144" i="13"/>
  <c r="K144" i="13"/>
  <c r="J144" i="13"/>
  <c r="H144" i="13"/>
  <c r="G144" i="13"/>
  <c r="E144" i="13"/>
  <c r="D144" i="13"/>
  <c r="O143" i="13"/>
  <c r="L143" i="13"/>
  <c r="I143" i="13"/>
  <c r="F143" i="13"/>
  <c r="O142" i="13"/>
  <c r="L142" i="13"/>
  <c r="L141" i="13" s="1"/>
  <c r="I142" i="13"/>
  <c r="I141" i="13" s="1"/>
  <c r="F142" i="13"/>
  <c r="O141" i="13"/>
  <c r="N141" i="13"/>
  <c r="M141" i="13"/>
  <c r="K141" i="13"/>
  <c r="J141" i="13"/>
  <c r="H141" i="13"/>
  <c r="G141" i="13"/>
  <c r="F141" i="13"/>
  <c r="C141" i="13" s="1"/>
  <c r="E141" i="13"/>
  <c r="D141" i="13"/>
  <c r="O140" i="13"/>
  <c r="L140" i="13"/>
  <c r="I140" i="13"/>
  <c r="F140" i="13"/>
  <c r="C140" i="13"/>
  <c r="O139" i="13"/>
  <c r="L139" i="13"/>
  <c r="I139" i="13"/>
  <c r="F139" i="13"/>
  <c r="C139" i="13" s="1"/>
  <c r="O138" i="13"/>
  <c r="L138" i="13"/>
  <c r="C138" i="13" s="1"/>
  <c r="I138" i="13"/>
  <c r="F138" i="13"/>
  <c r="O137" i="13"/>
  <c r="O136" i="13" s="1"/>
  <c r="L137" i="13"/>
  <c r="I137" i="13"/>
  <c r="F137" i="13"/>
  <c r="C137" i="13"/>
  <c r="N136" i="13"/>
  <c r="M136" i="13"/>
  <c r="L136" i="13"/>
  <c r="K136" i="13"/>
  <c r="J136" i="13"/>
  <c r="I136" i="13"/>
  <c r="H136" i="13"/>
  <c r="G136" i="13"/>
  <c r="E136" i="13"/>
  <c r="D136" i="13"/>
  <c r="O135" i="13"/>
  <c r="L135" i="13"/>
  <c r="I135" i="13"/>
  <c r="F135" i="13"/>
  <c r="O134" i="13"/>
  <c r="L134" i="13"/>
  <c r="I134" i="13"/>
  <c r="C134" i="13" s="1"/>
  <c r="F134" i="13"/>
  <c r="O133" i="13"/>
  <c r="L133" i="13"/>
  <c r="I133" i="13"/>
  <c r="F133" i="13"/>
  <c r="C133" i="13"/>
  <c r="O132" i="13"/>
  <c r="L132" i="13"/>
  <c r="I132" i="13"/>
  <c r="F132" i="13"/>
  <c r="C132" i="13" s="1"/>
  <c r="N131" i="13"/>
  <c r="N130" i="13" s="1"/>
  <c r="M131" i="13"/>
  <c r="L131" i="13"/>
  <c r="K131" i="13"/>
  <c r="J131" i="13"/>
  <c r="J130" i="13" s="1"/>
  <c r="H131" i="13"/>
  <c r="H130" i="13" s="1"/>
  <c r="G131" i="13"/>
  <c r="E131" i="13"/>
  <c r="D131" i="13"/>
  <c r="D130" i="13" s="1"/>
  <c r="M130" i="13"/>
  <c r="K130" i="13"/>
  <c r="G130" i="13"/>
  <c r="E130" i="13"/>
  <c r="O129" i="13"/>
  <c r="L129" i="13"/>
  <c r="L128" i="13" s="1"/>
  <c r="I129" i="13"/>
  <c r="F129" i="13"/>
  <c r="F128" i="13" s="1"/>
  <c r="C128" i="13" s="1"/>
  <c r="O128" i="13"/>
  <c r="N128" i="13"/>
  <c r="M128" i="13"/>
  <c r="K128" i="13"/>
  <c r="J128" i="13"/>
  <c r="I128" i="13"/>
  <c r="H128" i="13"/>
  <c r="G128" i="13"/>
  <c r="E128" i="13"/>
  <c r="D128" i="13"/>
  <c r="O127" i="13"/>
  <c r="L127" i="13"/>
  <c r="I127" i="13"/>
  <c r="F127" i="13"/>
  <c r="C127" i="13" s="1"/>
  <c r="O126" i="13"/>
  <c r="L126" i="13"/>
  <c r="I126" i="13"/>
  <c r="C126" i="13" s="1"/>
  <c r="F126" i="13"/>
  <c r="O125" i="13"/>
  <c r="L125" i="13"/>
  <c r="I125" i="13"/>
  <c r="F125" i="13"/>
  <c r="C125" i="13" s="1"/>
  <c r="O124" i="13"/>
  <c r="O122" i="13" s="1"/>
  <c r="L124" i="13"/>
  <c r="I124" i="13"/>
  <c r="F124" i="13"/>
  <c r="C124" i="13"/>
  <c r="O123" i="13"/>
  <c r="L123" i="13"/>
  <c r="L122" i="13" s="1"/>
  <c r="I123" i="13"/>
  <c r="F123" i="13"/>
  <c r="C123" i="13" s="1"/>
  <c r="N122" i="13"/>
  <c r="M122" i="13"/>
  <c r="K122" i="13"/>
  <c r="J122" i="13"/>
  <c r="I122" i="13"/>
  <c r="H122" i="13"/>
  <c r="G122" i="13"/>
  <c r="E122" i="13"/>
  <c r="D122" i="13"/>
  <c r="O121" i="13"/>
  <c r="L121" i="13"/>
  <c r="I121" i="13"/>
  <c r="F121" i="13"/>
  <c r="C121" i="13" s="1"/>
  <c r="O120" i="13"/>
  <c r="L120" i="13"/>
  <c r="I120" i="13"/>
  <c r="F120" i="13"/>
  <c r="C120" i="13"/>
  <c r="O119" i="13"/>
  <c r="L119" i="13"/>
  <c r="I119" i="13"/>
  <c r="F119" i="13"/>
  <c r="C119" i="13" s="1"/>
  <c r="O118" i="13"/>
  <c r="L118" i="13"/>
  <c r="I118" i="13"/>
  <c r="C118" i="13" s="1"/>
  <c r="F118" i="13"/>
  <c r="O117" i="13"/>
  <c r="L117" i="13"/>
  <c r="L116" i="13" s="1"/>
  <c r="I117" i="13"/>
  <c r="F117" i="13"/>
  <c r="F116" i="13" s="1"/>
  <c r="O116" i="13"/>
  <c r="N116" i="13"/>
  <c r="M116" i="13"/>
  <c r="K116" i="13"/>
  <c r="J116" i="13"/>
  <c r="H116" i="13"/>
  <c r="G116" i="13"/>
  <c r="E116" i="13"/>
  <c r="D116" i="13"/>
  <c r="O115" i="13"/>
  <c r="L115" i="13"/>
  <c r="I115" i="13"/>
  <c r="F115" i="13"/>
  <c r="C115" i="13" s="1"/>
  <c r="O114" i="13"/>
  <c r="L114" i="13"/>
  <c r="I114" i="13"/>
  <c r="C114" i="13" s="1"/>
  <c r="F114" i="13"/>
  <c r="O113" i="13"/>
  <c r="L113" i="13"/>
  <c r="L112" i="13" s="1"/>
  <c r="I113" i="13"/>
  <c r="F113" i="13"/>
  <c r="F112" i="13" s="1"/>
  <c r="O112" i="13"/>
  <c r="N112" i="13"/>
  <c r="M112" i="13"/>
  <c r="K112" i="13"/>
  <c r="J112" i="13"/>
  <c r="H112" i="13"/>
  <c r="G112" i="13"/>
  <c r="E112" i="13"/>
  <c r="D112" i="13"/>
  <c r="O111" i="13"/>
  <c r="L111" i="13"/>
  <c r="I111" i="13"/>
  <c r="F111" i="13"/>
  <c r="C111" i="13" s="1"/>
  <c r="O110" i="13"/>
  <c r="L110" i="13"/>
  <c r="I110" i="13"/>
  <c r="C110" i="13" s="1"/>
  <c r="F110" i="13"/>
  <c r="O109" i="13"/>
  <c r="L109" i="13"/>
  <c r="I109" i="13"/>
  <c r="F109" i="13"/>
  <c r="C109" i="13" s="1"/>
  <c r="O108" i="13"/>
  <c r="L108" i="13"/>
  <c r="I108" i="13"/>
  <c r="F108" i="13"/>
  <c r="C108" i="13"/>
  <c r="O107" i="13"/>
  <c r="L107" i="13"/>
  <c r="I107" i="13"/>
  <c r="F107" i="13"/>
  <c r="C107" i="13" s="1"/>
  <c r="O106" i="13"/>
  <c r="L106" i="13"/>
  <c r="I106" i="13"/>
  <c r="C106" i="13" s="1"/>
  <c r="F106" i="13"/>
  <c r="O105" i="13"/>
  <c r="L105" i="13"/>
  <c r="I105" i="13"/>
  <c r="F105" i="13"/>
  <c r="C105" i="13" s="1"/>
  <c r="O104" i="13"/>
  <c r="O103" i="13" s="1"/>
  <c r="L104" i="13"/>
  <c r="I104" i="13"/>
  <c r="I103" i="13" s="1"/>
  <c r="F104" i="13"/>
  <c r="C104" i="13"/>
  <c r="N103" i="13"/>
  <c r="M103" i="13"/>
  <c r="L103" i="13"/>
  <c r="K103" i="13"/>
  <c r="J103" i="13"/>
  <c r="H103" i="13"/>
  <c r="G103" i="13"/>
  <c r="E103" i="13"/>
  <c r="D103" i="13"/>
  <c r="O102" i="13"/>
  <c r="L102" i="13"/>
  <c r="I102" i="13"/>
  <c r="C102" i="13" s="1"/>
  <c r="F102" i="13"/>
  <c r="O101" i="13"/>
  <c r="L101" i="13"/>
  <c r="I101" i="13"/>
  <c r="F101" i="13"/>
  <c r="C101" i="13" s="1"/>
  <c r="O100" i="13"/>
  <c r="L100" i="13"/>
  <c r="I100" i="13"/>
  <c r="F100" i="13"/>
  <c r="C100" i="13"/>
  <c r="O99" i="13"/>
  <c r="L99" i="13"/>
  <c r="I99" i="13"/>
  <c r="F99" i="13"/>
  <c r="C99" i="13" s="1"/>
  <c r="O98" i="13"/>
  <c r="L98" i="13"/>
  <c r="I98" i="13"/>
  <c r="C98" i="13" s="1"/>
  <c r="F98" i="13"/>
  <c r="O97" i="13"/>
  <c r="L97" i="13"/>
  <c r="I97" i="13"/>
  <c r="F97" i="13"/>
  <c r="C97" i="13" s="1"/>
  <c r="O96" i="13"/>
  <c r="O95" i="13" s="1"/>
  <c r="L96" i="13"/>
  <c r="I96" i="13"/>
  <c r="I95" i="13" s="1"/>
  <c r="F96" i="13"/>
  <c r="C96" i="13"/>
  <c r="N95" i="13"/>
  <c r="M95" i="13"/>
  <c r="L95" i="13"/>
  <c r="K95" i="13"/>
  <c r="J95" i="13"/>
  <c r="H95" i="13"/>
  <c r="G95" i="13"/>
  <c r="E95" i="13"/>
  <c r="D95" i="13"/>
  <c r="O94" i="13"/>
  <c r="L94" i="13"/>
  <c r="I94" i="13"/>
  <c r="C94" i="13" s="1"/>
  <c r="F94" i="13"/>
  <c r="O93" i="13"/>
  <c r="L93" i="13"/>
  <c r="L89" i="13" s="1"/>
  <c r="I93" i="13"/>
  <c r="F93" i="13"/>
  <c r="C93" i="13" s="1"/>
  <c r="O92" i="13"/>
  <c r="L92" i="13"/>
  <c r="I92" i="13"/>
  <c r="F92" i="13"/>
  <c r="C92" i="13"/>
  <c r="O91" i="13"/>
  <c r="L91" i="13"/>
  <c r="I91" i="13"/>
  <c r="F91" i="13"/>
  <c r="C91" i="13" s="1"/>
  <c r="O90" i="13"/>
  <c r="O89" i="13" s="1"/>
  <c r="L90" i="13"/>
  <c r="I90" i="13"/>
  <c r="I89" i="13" s="1"/>
  <c r="F90" i="13"/>
  <c r="N89" i="13"/>
  <c r="M89" i="13"/>
  <c r="K89" i="13"/>
  <c r="J89" i="13"/>
  <c r="H89" i="13"/>
  <c r="G89" i="13"/>
  <c r="F89" i="13"/>
  <c r="E89" i="13"/>
  <c r="D89" i="13"/>
  <c r="O88" i="13"/>
  <c r="L88" i="13"/>
  <c r="I88" i="13"/>
  <c r="F88" i="13"/>
  <c r="C88" i="13"/>
  <c r="O87" i="13"/>
  <c r="L87" i="13"/>
  <c r="I87" i="13"/>
  <c r="F87" i="13"/>
  <c r="C87" i="13" s="1"/>
  <c r="O86" i="13"/>
  <c r="L86" i="13"/>
  <c r="I86" i="13"/>
  <c r="C86" i="13" s="1"/>
  <c r="F86" i="13"/>
  <c r="O85" i="13"/>
  <c r="L85" i="13"/>
  <c r="L84" i="13" s="1"/>
  <c r="I85" i="13"/>
  <c r="F85" i="13"/>
  <c r="F84" i="13" s="1"/>
  <c r="O84" i="13"/>
  <c r="N84" i="13"/>
  <c r="M84" i="13"/>
  <c r="M83" i="13" s="1"/>
  <c r="K84" i="13"/>
  <c r="K83" i="13" s="1"/>
  <c r="J84" i="13"/>
  <c r="H84" i="13"/>
  <c r="G84" i="13"/>
  <c r="G83" i="13" s="1"/>
  <c r="E84" i="13"/>
  <c r="E83" i="13" s="1"/>
  <c r="D84" i="13"/>
  <c r="N83" i="13"/>
  <c r="J83" i="13"/>
  <c r="H83" i="13"/>
  <c r="D83" i="13"/>
  <c r="O82" i="13"/>
  <c r="L82" i="13"/>
  <c r="I82" i="13"/>
  <c r="C82" i="13" s="1"/>
  <c r="F82" i="13"/>
  <c r="O81" i="13"/>
  <c r="L81" i="13"/>
  <c r="L80" i="13" s="1"/>
  <c r="I81" i="13"/>
  <c r="F81" i="13"/>
  <c r="F80" i="13" s="1"/>
  <c r="O80" i="13"/>
  <c r="N80" i="13"/>
  <c r="M80" i="13"/>
  <c r="K80" i="13"/>
  <c r="J80" i="13"/>
  <c r="H80" i="13"/>
  <c r="G80" i="13"/>
  <c r="E80" i="13"/>
  <c r="D80" i="13"/>
  <c r="O79" i="13"/>
  <c r="L79" i="13"/>
  <c r="I79" i="13"/>
  <c r="F79" i="13"/>
  <c r="C79" i="13" s="1"/>
  <c r="O78" i="13"/>
  <c r="O77" i="13" s="1"/>
  <c r="O76" i="13" s="1"/>
  <c r="L78" i="13"/>
  <c r="I78" i="13"/>
  <c r="I77" i="13" s="1"/>
  <c r="F78" i="13"/>
  <c r="N77" i="13"/>
  <c r="N76" i="13" s="1"/>
  <c r="M77" i="13"/>
  <c r="L77" i="13"/>
  <c r="K77" i="13"/>
  <c r="J77" i="13"/>
  <c r="J76" i="13" s="1"/>
  <c r="H77" i="13"/>
  <c r="H76" i="13" s="1"/>
  <c r="H75" i="13" s="1"/>
  <c r="G77" i="13"/>
  <c r="F77" i="13"/>
  <c r="F76" i="13" s="1"/>
  <c r="E77" i="13"/>
  <c r="D77" i="13"/>
  <c r="D76" i="13" s="1"/>
  <c r="D75" i="13" s="1"/>
  <c r="M76" i="13"/>
  <c r="K76" i="13"/>
  <c r="G76" i="13"/>
  <c r="G75" i="13" s="1"/>
  <c r="E76" i="13"/>
  <c r="E75" i="13" s="1"/>
  <c r="O74" i="13"/>
  <c r="L74" i="13"/>
  <c r="I74" i="13"/>
  <c r="C74" i="13" s="1"/>
  <c r="F74" i="13"/>
  <c r="O73" i="13"/>
  <c r="L73" i="13"/>
  <c r="L69" i="13" s="1"/>
  <c r="L67" i="13" s="1"/>
  <c r="I73" i="13"/>
  <c r="F73" i="13"/>
  <c r="C73" i="13" s="1"/>
  <c r="O72" i="13"/>
  <c r="L72" i="13"/>
  <c r="I72" i="13"/>
  <c r="F72" i="13"/>
  <c r="C72" i="13"/>
  <c r="O71" i="13"/>
  <c r="L71" i="13"/>
  <c r="I71" i="13"/>
  <c r="F71" i="13"/>
  <c r="C71" i="13" s="1"/>
  <c r="O70" i="13"/>
  <c r="O69" i="13" s="1"/>
  <c r="L70" i="13"/>
  <c r="I70" i="13"/>
  <c r="I69" i="13" s="1"/>
  <c r="F70" i="13"/>
  <c r="N69" i="13"/>
  <c r="N67" i="13" s="1"/>
  <c r="M69" i="13"/>
  <c r="M67" i="13" s="1"/>
  <c r="K69" i="13"/>
  <c r="J69" i="13"/>
  <c r="J67" i="13" s="1"/>
  <c r="H69" i="13"/>
  <c r="G69" i="13"/>
  <c r="F69" i="13"/>
  <c r="F67" i="13" s="1"/>
  <c r="E69" i="13"/>
  <c r="E67" i="13" s="1"/>
  <c r="D69" i="13"/>
  <c r="O68" i="13"/>
  <c r="O67" i="13" s="1"/>
  <c r="L68" i="13"/>
  <c r="I68" i="13"/>
  <c r="F68" i="13"/>
  <c r="C68" i="13"/>
  <c r="K67" i="13"/>
  <c r="H67" i="13"/>
  <c r="G67" i="13"/>
  <c r="D67" i="13"/>
  <c r="O66" i="13"/>
  <c r="L66" i="13"/>
  <c r="I66" i="13"/>
  <c r="C66" i="13" s="1"/>
  <c r="F66" i="13"/>
  <c r="O65" i="13"/>
  <c r="L65" i="13"/>
  <c r="I65" i="13"/>
  <c r="F65" i="13"/>
  <c r="C65" i="13" s="1"/>
  <c r="O64" i="13"/>
  <c r="L64" i="13"/>
  <c r="I64" i="13"/>
  <c r="F64" i="13"/>
  <c r="C64" i="13"/>
  <c r="O63" i="13"/>
  <c r="L63" i="13"/>
  <c r="I63" i="13"/>
  <c r="F63" i="13"/>
  <c r="C63" i="13" s="1"/>
  <c r="O62" i="13"/>
  <c r="L62" i="13"/>
  <c r="I62" i="13"/>
  <c r="C62" i="13" s="1"/>
  <c r="F62" i="13"/>
  <c r="O61" i="13"/>
  <c r="L61" i="13"/>
  <c r="I61" i="13"/>
  <c r="F61" i="13"/>
  <c r="C61" i="13" s="1"/>
  <c r="O60" i="13"/>
  <c r="O58" i="13" s="1"/>
  <c r="L60" i="13"/>
  <c r="I60" i="13"/>
  <c r="F60" i="13"/>
  <c r="C60" i="13"/>
  <c r="O59" i="13"/>
  <c r="L59" i="13"/>
  <c r="L58" i="13" s="1"/>
  <c r="I59" i="13"/>
  <c r="F59" i="13"/>
  <c r="C59" i="13" s="1"/>
  <c r="N58" i="13"/>
  <c r="M58" i="13"/>
  <c r="K58" i="13"/>
  <c r="J58" i="13"/>
  <c r="I58" i="13"/>
  <c r="H58" i="13"/>
  <c r="G58" i="13"/>
  <c r="E58" i="13"/>
  <c r="D58" i="13"/>
  <c r="O57" i="13"/>
  <c r="L57" i="13"/>
  <c r="I57" i="13"/>
  <c r="F57" i="13"/>
  <c r="C57" i="13" s="1"/>
  <c r="O56" i="13"/>
  <c r="O55" i="13" s="1"/>
  <c r="O54" i="13" s="1"/>
  <c r="O53" i="13" s="1"/>
  <c r="L56" i="13"/>
  <c r="I56" i="13"/>
  <c r="I55" i="13" s="1"/>
  <c r="I54" i="13" s="1"/>
  <c r="F56" i="13"/>
  <c r="C56" i="13"/>
  <c r="N55" i="13"/>
  <c r="N54" i="13" s="1"/>
  <c r="N53" i="13" s="1"/>
  <c r="M55" i="13"/>
  <c r="L55" i="13"/>
  <c r="K55" i="13"/>
  <c r="J55" i="13"/>
  <c r="J54" i="13" s="1"/>
  <c r="J53" i="13" s="1"/>
  <c r="H55" i="13"/>
  <c r="H54" i="13" s="1"/>
  <c r="H53" i="13" s="1"/>
  <c r="G55" i="13"/>
  <c r="F55" i="13"/>
  <c r="C55" i="13" s="1"/>
  <c r="E55" i="13"/>
  <c r="D55" i="13"/>
  <c r="D54" i="13" s="1"/>
  <c r="D53" i="13" s="1"/>
  <c r="M54" i="13"/>
  <c r="M53" i="13" s="1"/>
  <c r="K54" i="13"/>
  <c r="K53" i="13" s="1"/>
  <c r="G54" i="13"/>
  <c r="G53" i="13" s="1"/>
  <c r="G52" i="13" s="1"/>
  <c r="G51" i="13" s="1"/>
  <c r="E54" i="13"/>
  <c r="E53" i="13" s="1"/>
  <c r="O47" i="13"/>
  <c r="C47" i="13"/>
  <c r="O46" i="13"/>
  <c r="O45" i="13" s="1"/>
  <c r="C46" i="13"/>
  <c r="N45" i="13"/>
  <c r="M45" i="13"/>
  <c r="L44" i="13"/>
  <c r="I44" i="13"/>
  <c r="C44" i="13" s="1"/>
  <c r="F44" i="13"/>
  <c r="L43" i="13"/>
  <c r="K43" i="13"/>
  <c r="J43" i="13"/>
  <c r="H43" i="13"/>
  <c r="G43" i="13"/>
  <c r="F43" i="13"/>
  <c r="E43" i="13"/>
  <c r="D43" i="13"/>
  <c r="F42" i="13"/>
  <c r="F41" i="13" s="1"/>
  <c r="C41" i="13" s="1"/>
  <c r="C42" i="13"/>
  <c r="E41" i="13"/>
  <c r="D41" i="13"/>
  <c r="L40" i="13"/>
  <c r="C40" i="13"/>
  <c r="L39" i="13"/>
  <c r="C39" i="13"/>
  <c r="L38" i="13"/>
  <c r="C38" i="13"/>
  <c r="L37" i="13"/>
  <c r="L36" i="13" s="1"/>
  <c r="C36" i="13" s="1"/>
  <c r="C37" i="13"/>
  <c r="K36" i="13"/>
  <c r="J36" i="13"/>
  <c r="L35" i="13"/>
  <c r="C35" i="13"/>
  <c r="L34" i="13"/>
  <c r="L33" i="13" s="1"/>
  <c r="C33" i="13" s="1"/>
  <c r="C34" i="13"/>
  <c r="K33" i="13"/>
  <c r="J33" i="13"/>
  <c r="L32" i="13"/>
  <c r="C32" i="13"/>
  <c r="L31" i="13"/>
  <c r="K31" i="13"/>
  <c r="J31" i="13"/>
  <c r="C31" i="13"/>
  <c r="L30" i="13"/>
  <c r="C30" i="13"/>
  <c r="L29" i="13"/>
  <c r="C29" i="13"/>
  <c r="L28" i="13"/>
  <c r="L27" i="13" s="1"/>
  <c r="C28" i="13"/>
  <c r="K27" i="13"/>
  <c r="J27" i="13"/>
  <c r="K26" i="13"/>
  <c r="J26" i="13"/>
  <c r="F25" i="13"/>
  <c r="C25" i="13"/>
  <c r="I24" i="13"/>
  <c r="F24" i="13"/>
  <c r="C24" i="13" s="1"/>
  <c r="O23" i="13"/>
  <c r="O21" i="13" s="1"/>
  <c r="L23" i="13"/>
  <c r="I23" i="13"/>
  <c r="F23" i="13"/>
  <c r="C23" i="13"/>
  <c r="O22" i="13"/>
  <c r="L22" i="13"/>
  <c r="I22" i="13"/>
  <c r="F22" i="13"/>
  <c r="C22" i="13" s="1"/>
  <c r="N21" i="13"/>
  <c r="N289" i="13" s="1"/>
  <c r="N288" i="13" s="1"/>
  <c r="M21" i="13"/>
  <c r="M289" i="13" s="1"/>
  <c r="M288" i="13" s="1"/>
  <c r="L21" i="13"/>
  <c r="L289" i="13" s="1"/>
  <c r="L288" i="13" s="1"/>
  <c r="K21" i="13"/>
  <c r="K289" i="13" s="1"/>
  <c r="K288" i="13" s="1"/>
  <c r="J21" i="13"/>
  <c r="J289" i="13" s="1"/>
  <c r="J288" i="13" s="1"/>
  <c r="I21" i="13"/>
  <c r="I289" i="13" s="1"/>
  <c r="H21" i="13"/>
  <c r="H289" i="13" s="1"/>
  <c r="H288" i="13" s="1"/>
  <c r="G21" i="13"/>
  <c r="G289" i="13" s="1"/>
  <c r="G288" i="13" s="1"/>
  <c r="E21" i="13"/>
  <c r="E289" i="13" s="1"/>
  <c r="E288" i="13" s="1"/>
  <c r="D21" i="13"/>
  <c r="D289" i="13" s="1"/>
  <c r="D288" i="13" s="1"/>
  <c r="N20" i="13"/>
  <c r="M20" i="13"/>
  <c r="J20" i="13"/>
  <c r="H20" i="13"/>
  <c r="D20" i="13"/>
  <c r="O298" i="12"/>
  <c r="L298" i="12"/>
  <c r="I298" i="12"/>
  <c r="F298" i="12"/>
  <c r="C298" i="12"/>
  <c r="O297" i="12"/>
  <c r="L297" i="12"/>
  <c r="I297" i="12"/>
  <c r="F297" i="12"/>
  <c r="O296" i="12"/>
  <c r="L296" i="12"/>
  <c r="I296" i="12"/>
  <c r="F296" i="12"/>
  <c r="C296" i="12" s="1"/>
  <c r="O295" i="12"/>
  <c r="L295" i="12"/>
  <c r="I295" i="12"/>
  <c r="F295" i="12"/>
  <c r="C295" i="12" s="1"/>
  <c r="O294" i="12"/>
  <c r="O290" i="12" s="1"/>
  <c r="L294" i="12"/>
  <c r="I294" i="12"/>
  <c r="F294" i="12"/>
  <c r="C294" i="12"/>
  <c r="O293" i="12"/>
  <c r="L293" i="12"/>
  <c r="I293" i="12"/>
  <c r="F293" i="12"/>
  <c r="F290" i="12" s="1"/>
  <c r="C290" i="12" s="1"/>
  <c r="O292" i="12"/>
  <c r="L292" i="12"/>
  <c r="I292" i="12"/>
  <c r="C292" i="12" s="1"/>
  <c r="F292" i="12"/>
  <c r="O291" i="12"/>
  <c r="L291" i="12"/>
  <c r="L290" i="12" s="1"/>
  <c r="I291" i="12"/>
  <c r="F291" i="12"/>
  <c r="N290" i="12"/>
  <c r="M290" i="12"/>
  <c r="K290" i="12"/>
  <c r="J290" i="12"/>
  <c r="I290" i="12"/>
  <c r="H290" i="12"/>
  <c r="G290" i="12"/>
  <c r="E290" i="12"/>
  <c r="D290" i="12"/>
  <c r="O285" i="12"/>
  <c r="L285" i="12"/>
  <c r="C285" i="12" s="1"/>
  <c r="I285" i="12"/>
  <c r="F285" i="12"/>
  <c r="O284" i="12"/>
  <c r="O283" i="12" s="1"/>
  <c r="L284" i="12"/>
  <c r="I284" i="12"/>
  <c r="F284" i="12"/>
  <c r="C284" i="12"/>
  <c r="N283" i="12"/>
  <c r="M283" i="12"/>
  <c r="K283" i="12"/>
  <c r="J283" i="12"/>
  <c r="I283" i="12"/>
  <c r="H283" i="12"/>
  <c r="G283" i="12"/>
  <c r="F283" i="12"/>
  <c r="E283" i="12"/>
  <c r="D283" i="12"/>
  <c r="O282" i="12"/>
  <c r="L282" i="12"/>
  <c r="C282" i="12" s="1"/>
  <c r="I282" i="12"/>
  <c r="I281" i="12" s="1"/>
  <c r="F282" i="12"/>
  <c r="O281" i="12"/>
  <c r="N281" i="12"/>
  <c r="M281" i="12"/>
  <c r="K281" i="12"/>
  <c r="J281" i="12"/>
  <c r="H281" i="12"/>
  <c r="G281" i="12"/>
  <c r="F281" i="12"/>
  <c r="E281" i="12"/>
  <c r="D281" i="12"/>
  <c r="O280" i="12"/>
  <c r="L280" i="12"/>
  <c r="I280" i="12"/>
  <c r="F280" i="12"/>
  <c r="C280" i="12"/>
  <c r="O279" i="12"/>
  <c r="L279" i="12"/>
  <c r="I279" i="12"/>
  <c r="F279" i="12"/>
  <c r="C279" i="12" s="1"/>
  <c r="O278" i="12"/>
  <c r="L278" i="12"/>
  <c r="I278" i="12"/>
  <c r="C278" i="12" s="1"/>
  <c r="F278" i="12"/>
  <c r="O277" i="12"/>
  <c r="L277" i="12"/>
  <c r="C277" i="12" s="1"/>
  <c r="I277" i="12"/>
  <c r="F277" i="12"/>
  <c r="O276" i="12"/>
  <c r="N276" i="12"/>
  <c r="M276" i="12"/>
  <c r="K276" i="12"/>
  <c r="J276" i="12"/>
  <c r="H276" i="12"/>
  <c r="G276" i="12"/>
  <c r="E276" i="12"/>
  <c r="D276" i="12"/>
  <c r="O275" i="12"/>
  <c r="L275" i="12"/>
  <c r="I275" i="12"/>
  <c r="F275" i="12"/>
  <c r="O274" i="12"/>
  <c r="L274" i="12"/>
  <c r="C274" i="12" s="1"/>
  <c r="I274" i="12"/>
  <c r="F274" i="12"/>
  <c r="O273" i="12"/>
  <c r="O272" i="12" s="1"/>
  <c r="L273" i="12"/>
  <c r="I273" i="12"/>
  <c r="F273" i="12"/>
  <c r="F272" i="12" s="1"/>
  <c r="C273" i="12"/>
  <c r="N272" i="12"/>
  <c r="M272" i="12"/>
  <c r="L272" i="12"/>
  <c r="K272" i="12"/>
  <c r="J272" i="12"/>
  <c r="I272" i="12"/>
  <c r="H272" i="12"/>
  <c r="H270" i="12" s="1"/>
  <c r="G272" i="12"/>
  <c r="E272" i="12"/>
  <c r="E270" i="12" s="1"/>
  <c r="E269" i="12" s="1"/>
  <c r="D272" i="12"/>
  <c r="D270" i="12" s="1"/>
  <c r="O271" i="12"/>
  <c r="L271" i="12"/>
  <c r="I271" i="12"/>
  <c r="F271" i="12"/>
  <c r="C271" i="12" s="1"/>
  <c r="N270" i="12"/>
  <c r="M270" i="12"/>
  <c r="M269" i="12" s="1"/>
  <c r="K270" i="12"/>
  <c r="K269" i="12" s="1"/>
  <c r="J270" i="12"/>
  <c r="G270" i="12"/>
  <c r="G269" i="12" s="1"/>
  <c r="N269" i="12"/>
  <c r="J269" i="12"/>
  <c r="H269" i="12"/>
  <c r="D269" i="12"/>
  <c r="O268" i="12"/>
  <c r="L268" i="12"/>
  <c r="I268" i="12"/>
  <c r="F268" i="12"/>
  <c r="C268" i="12" s="1"/>
  <c r="O267" i="12"/>
  <c r="L267" i="12"/>
  <c r="I267" i="12"/>
  <c r="F267" i="12"/>
  <c r="O266" i="12"/>
  <c r="L266" i="12"/>
  <c r="I266" i="12"/>
  <c r="C266" i="12" s="1"/>
  <c r="F266" i="12"/>
  <c r="O265" i="12"/>
  <c r="L265" i="12"/>
  <c r="C265" i="12" s="1"/>
  <c r="I265" i="12"/>
  <c r="F265" i="12"/>
  <c r="O264" i="12"/>
  <c r="N264" i="12"/>
  <c r="M264" i="12"/>
  <c r="K264" i="12"/>
  <c r="J264" i="12"/>
  <c r="H264" i="12"/>
  <c r="G264" i="12"/>
  <c r="E264" i="12"/>
  <c r="D264" i="12"/>
  <c r="O263" i="12"/>
  <c r="L263" i="12"/>
  <c r="I263" i="12"/>
  <c r="F263" i="12"/>
  <c r="C263" i="12" s="1"/>
  <c r="O262" i="12"/>
  <c r="O260" i="12" s="1"/>
  <c r="O259" i="12" s="1"/>
  <c r="L262" i="12"/>
  <c r="I262" i="12"/>
  <c r="F262" i="12"/>
  <c r="C262" i="12"/>
  <c r="O261" i="12"/>
  <c r="L261" i="12"/>
  <c r="L260" i="12" s="1"/>
  <c r="I261" i="12"/>
  <c r="F261" i="12"/>
  <c r="F260" i="12" s="1"/>
  <c r="C260" i="12" s="1"/>
  <c r="N260" i="12"/>
  <c r="M260" i="12"/>
  <c r="M259" i="12" s="1"/>
  <c r="K260" i="12"/>
  <c r="J260" i="12"/>
  <c r="I260" i="12"/>
  <c r="H260" i="12"/>
  <c r="G260" i="12"/>
  <c r="E260" i="12"/>
  <c r="E259" i="12" s="1"/>
  <c r="D260" i="12"/>
  <c r="D259" i="12" s="1"/>
  <c r="N259" i="12"/>
  <c r="J259" i="12"/>
  <c r="H259" i="12"/>
  <c r="O258" i="12"/>
  <c r="L258" i="12"/>
  <c r="C258" i="12" s="1"/>
  <c r="I258" i="12"/>
  <c r="F258" i="12"/>
  <c r="O257" i="12"/>
  <c r="L257" i="12"/>
  <c r="I257" i="12"/>
  <c r="F257" i="12"/>
  <c r="C257" i="12"/>
  <c r="O256" i="12"/>
  <c r="L256" i="12"/>
  <c r="I256" i="12"/>
  <c r="F256" i="12"/>
  <c r="C256" i="12" s="1"/>
  <c r="O255" i="12"/>
  <c r="L255" i="12"/>
  <c r="I255" i="12"/>
  <c r="F255" i="12"/>
  <c r="O254" i="12"/>
  <c r="L254" i="12"/>
  <c r="I254" i="12"/>
  <c r="C254" i="12" s="1"/>
  <c r="F254" i="12"/>
  <c r="O253" i="12"/>
  <c r="L253" i="12"/>
  <c r="C253" i="12" s="1"/>
  <c r="I253" i="12"/>
  <c r="F253" i="12"/>
  <c r="O252" i="12"/>
  <c r="O251" i="12" s="1"/>
  <c r="N252" i="12"/>
  <c r="M252" i="12"/>
  <c r="M251" i="12" s="1"/>
  <c r="K252" i="12"/>
  <c r="K251" i="12" s="1"/>
  <c r="J252" i="12"/>
  <c r="H252" i="12"/>
  <c r="H251" i="12" s="1"/>
  <c r="G252" i="12"/>
  <c r="G251" i="12" s="1"/>
  <c r="E252" i="12"/>
  <c r="D252" i="12"/>
  <c r="N251" i="12"/>
  <c r="J251" i="12"/>
  <c r="E251" i="12"/>
  <c r="D251" i="12"/>
  <c r="O250" i="12"/>
  <c r="L250" i="12"/>
  <c r="I250" i="12"/>
  <c r="C250" i="12" s="1"/>
  <c r="F250" i="12"/>
  <c r="O249" i="12"/>
  <c r="L249" i="12"/>
  <c r="C249" i="12" s="1"/>
  <c r="I249" i="12"/>
  <c r="F249" i="12"/>
  <c r="O248" i="12"/>
  <c r="L248" i="12"/>
  <c r="I248" i="12"/>
  <c r="F248" i="12"/>
  <c r="C248" i="12"/>
  <c r="O247" i="12"/>
  <c r="L247" i="12"/>
  <c r="I247" i="12"/>
  <c r="I246" i="12" s="1"/>
  <c r="F247" i="12"/>
  <c r="C247" i="12" s="1"/>
  <c r="O246" i="12"/>
  <c r="N246" i="12"/>
  <c r="M246" i="12"/>
  <c r="K246" i="12"/>
  <c r="J246" i="12"/>
  <c r="H246" i="12"/>
  <c r="G246" i="12"/>
  <c r="F246" i="12"/>
  <c r="E246" i="12"/>
  <c r="D246" i="12"/>
  <c r="O245" i="12"/>
  <c r="L245" i="12"/>
  <c r="I245" i="12"/>
  <c r="F245" i="12"/>
  <c r="C245" i="12"/>
  <c r="O244" i="12"/>
  <c r="L244" i="12"/>
  <c r="I244" i="12"/>
  <c r="F244" i="12"/>
  <c r="C244" i="12" s="1"/>
  <c r="O243" i="12"/>
  <c r="L243" i="12"/>
  <c r="I243" i="12"/>
  <c r="F243" i="12"/>
  <c r="O242" i="12"/>
  <c r="L242" i="12"/>
  <c r="I242" i="12"/>
  <c r="C242" i="12" s="1"/>
  <c r="F242" i="12"/>
  <c r="O241" i="12"/>
  <c r="L241" i="12"/>
  <c r="C241" i="12" s="1"/>
  <c r="I241" i="12"/>
  <c r="F241" i="12"/>
  <c r="O240" i="12"/>
  <c r="O238" i="12" s="1"/>
  <c r="L240" i="12"/>
  <c r="I240" i="12"/>
  <c r="F240" i="12"/>
  <c r="C240" i="12"/>
  <c r="O239" i="12"/>
  <c r="L239" i="12"/>
  <c r="I239" i="12"/>
  <c r="I238" i="12" s="1"/>
  <c r="F239" i="12"/>
  <c r="C239" i="12" s="1"/>
  <c r="N238" i="12"/>
  <c r="M238" i="12"/>
  <c r="K238" i="12"/>
  <c r="K231" i="12" s="1"/>
  <c r="J238" i="12"/>
  <c r="H238" i="12"/>
  <c r="G238" i="12"/>
  <c r="G231" i="12" s="1"/>
  <c r="E238" i="12"/>
  <c r="D238" i="12"/>
  <c r="O237" i="12"/>
  <c r="L237" i="12"/>
  <c r="I237" i="12"/>
  <c r="F237" i="12"/>
  <c r="C237" i="12" s="1"/>
  <c r="O236" i="12"/>
  <c r="L236" i="12"/>
  <c r="L235" i="12" s="1"/>
  <c r="I236" i="12"/>
  <c r="C236" i="12" s="1"/>
  <c r="F236" i="12"/>
  <c r="O235" i="12"/>
  <c r="N235" i="12"/>
  <c r="M235" i="12"/>
  <c r="K235" i="12"/>
  <c r="J235" i="12"/>
  <c r="H235" i="12"/>
  <c r="G235" i="12"/>
  <c r="F235" i="12"/>
  <c r="E235" i="12"/>
  <c r="D235" i="12"/>
  <c r="O234" i="12"/>
  <c r="O233" i="12" s="1"/>
  <c r="O231" i="12" s="1"/>
  <c r="O230" i="12" s="1"/>
  <c r="L234" i="12"/>
  <c r="I234" i="12"/>
  <c r="F234" i="12"/>
  <c r="F233" i="12" s="1"/>
  <c r="C234" i="12"/>
  <c r="N233" i="12"/>
  <c r="M233" i="12"/>
  <c r="M231" i="12" s="1"/>
  <c r="M230" i="12" s="1"/>
  <c r="L233" i="12"/>
  <c r="K233" i="12"/>
  <c r="J233" i="12"/>
  <c r="I233" i="12"/>
  <c r="H233" i="12"/>
  <c r="H231" i="12" s="1"/>
  <c r="H230" i="12" s="1"/>
  <c r="G233" i="12"/>
  <c r="E233" i="12"/>
  <c r="E231" i="12" s="1"/>
  <c r="D233" i="12"/>
  <c r="D231" i="12" s="1"/>
  <c r="D230" i="12" s="1"/>
  <c r="O232" i="12"/>
  <c r="L232" i="12"/>
  <c r="I232" i="12"/>
  <c r="C232" i="12" s="1"/>
  <c r="F232" i="12"/>
  <c r="N231" i="12"/>
  <c r="N230" i="12" s="1"/>
  <c r="J231" i="12"/>
  <c r="J230" i="12" s="1"/>
  <c r="O229" i="12"/>
  <c r="L229" i="12"/>
  <c r="I229" i="12"/>
  <c r="F229" i="12"/>
  <c r="C229" i="12" s="1"/>
  <c r="O228" i="12"/>
  <c r="L228" i="12"/>
  <c r="L227" i="12" s="1"/>
  <c r="I228" i="12"/>
  <c r="C228" i="12" s="1"/>
  <c r="F228" i="12"/>
  <c r="O227" i="12"/>
  <c r="N227" i="12"/>
  <c r="N204" i="12" s="1"/>
  <c r="M227" i="12"/>
  <c r="K227" i="12"/>
  <c r="J227" i="12"/>
  <c r="J204" i="12" s="1"/>
  <c r="H227" i="12"/>
  <c r="G227" i="12"/>
  <c r="F227" i="12"/>
  <c r="E227" i="12"/>
  <c r="D227" i="12"/>
  <c r="O226" i="12"/>
  <c r="L226" i="12"/>
  <c r="I226" i="12"/>
  <c r="F226" i="12"/>
  <c r="C226" i="12"/>
  <c r="O225" i="12"/>
  <c r="L225" i="12"/>
  <c r="I225" i="12"/>
  <c r="F225" i="12"/>
  <c r="C225" i="12" s="1"/>
  <c r="O224" i="12"/>
  <c r="L224" i="12"/>
  <c r="I224" i="12"/>
  <c r="C224" i="12" s="1"/>
  <c r="F224" i="12"/>
  <c r="O223" i="12"/>
  <c r="L223" i="12"/>
  <c r="C223" i="12" s="1"/>
  <c r="I223" i="12"/>
  <c r="F223" i="12"/>
  <c r="O222" i="12"/>
  <c r="L222" i="12"/>
  <c r="I222" i="12"/>
  <c r="F222" i="12"/>
  <c r="C222" i="12"/>
  <c r="O221" i="12"/>
  <c r="L221" i="12"/>
  <c r="I221" i="12"/>
  <c r="F221" i="12"/>
  <c r="C221" i="12" s="1"/>
  <c r="O220" i="12"/>
  <c r="L220" i="12"/>
  <c r="I220" i="12"/>
  <c r="C220" i="12" s="1"/>
  <c r="F220" i="12"/>
  <c r="O219" i="12"/>
  <c r="L219" i="12"/>
  <c r="C219" i="12" s="1"/>
  <c r="I219" i="12"/>
  <c r="F219" i="12"/>
  <c r="O218" i="12"/>
  <c r="O216" i="12" s="1"/>
  <c r="L218" i="12"/>
  <c r="I218" i="12"/>
  <c r="F218" i="12"/>
  <c r="C218" i="12"/>
  <c r="O217" i="12"/>
  <c r="L217" i="12"/>
  <c r="I217" i="12"/>
  <c r="F217" i="12"/>
  <c r="N216" i="12"/>
  <c r="M216" i="12"/>
  <c r="K216" i="12"/>
  <c r="J216" i="12"/>
  <c r="I216" i="12"/>
  <c r="H216" i="12"/>
  <c r="G216" i="12"/>
  <c r="E216" i="12"/>
  <c r="D216" i="12"/>
  <c r="O215" i="12"/>
  <c r="L215" i="12"/>
  <c r="C215" i="12" s="1"/>
  <c r="I215" i="12"/>
  <c r="F215" i="12"/>
  <c r="O214" i="12"/>
  <c r="L214" i="12"/>
  <c r="I214" i="12"/>
  <c r="F214" i="12"/>
  <c r="C214" i="12"/>
  <c r="O213" i="12"/>
  <c r="L213" i="12"/>
  <c r="I213" i="12"/>
  <c r="F213" i="12"/>
  <c r="C213" i="12" s="1"/>
  <c r="O212" i="12"/>
  <c r="L212" i="12"/>
  <c r="I212" i="12"/>
  <c r="C212" i="12" s="1"/>
  <c r="F212" i="12"/>
  <c r="O211" i="12"/>
  <c r="L211" i="12"/>
  <c r="C211" i="12" s="1"/>
  <c r="I211" i="12"/>
  <c r="F211" i="12"/>
  <c r="O210" i="12"/>
  <c r="L210" i="12"/>
  <c r="I210" i="12"/>
  <c r="F210" i="12"/>
  <c r="C210" i="12"/>
  <c r="O209" i="12"/>
  <c r="L209" i="12"/>
  <c r="I209" i="12"/>
  <c r="F209" i="12"/>
  <c r="C209" i="12" s="1"/>
  <c r="O208" i="12"/>
  <c r="L208" i="12"/>
  <c r="I208" i="12"/>
  <c r="F208" i="12"/>
  <c r="O207" i="12"/>
  <c r="L207" i="12"/>
  <c r="C207" i="12" s="1"/>
  <c r="I207" i="12"/>
  <c r="F207" i="12"/>
  <c r="O206" i="12"/>
  <c r="L206" i="12"/>
  <c r="I206" i="12"/>
  <c r="F206" i="12"/>
  <c r="F205" i="12" s="1"/>
  <c r="C206" i="12"/>
  <c r="N205" i="12"/>
  <c r="M205" i="12"/>
  <c r="K205" i="12"/>
  <c r="J205" i="12"/>
  <c r="H205" i="12"/>
  <c r="H204" i="12" s="1"/>
  <c r="G205" i="12"/>
  <c r="E205" i="12"/>
  <c r="D205" i="12"/>
  <c r="D204" i="12" s="1"/>
  <c r="M204" i="12"/>
  <c r="K204" i="12"/>
  <c r="G204" i="12"/>
  <c r="E204" i="12"/>
  <c r="O203" i="12"/>
  <c r="L203" i="12"/>
  <c r="C203" i="12" s="1"/>
  <c r="I203" i="12"/>
  <c r="F203" i="12"/>
  <c r="O202" i="12"/>
  <c r="L202" i="12"/>
  <c r="I202" i="12"/>
  <c r="F202" i="12"/>
  <c r="C202" i="12"/>
  <c r="O201" i="12"/>
  <c r="L201" i="12"/>
  <c r="I201" i="12"/>
  <c r="F201" i="12"/>
  <c r="C201" i="12" s="1"/>
  <c r="O200" i="12"/>
  <c r="L200" i="12"/>
  <c r="I200" i="12"/>
  <c r="F200" i="12"/>
  <c r="O199" i="12"/>
  <c r="L199" i="12"/>
  <c r="I199" i="12"/>
  <c r="F199" i="12"/>
  <c r="F198" i="12" s="1"/>
  <c r="O198" i="12"/>
  <c r="N198" i="12"/>
  <c r="M198" i="12"/>
  <c r="K198" i="12"/>
  <c r="K196" i="12" s="1"/>
  <c r="K195" i="12" s="1"/>
  <c r="J198" i="12"/>
  <c r="H198" i="12"/>
  <c r="H196" i="12" s="1"/>
  <c r="H195" i="12" s="1"/>
  <c r="H194" i="12" s="1"/>
  <c r="G198" i="12"/>
  <c r="G196" i="12" s="1"/>
  <c r="G195" i="12" s="1"/>
  <c r="E198" i="12"/>
  <c r="D198" i="12"/>
  <c r="D196" i="12" s="1"/>
  <c r="O197" i="12"/>
  <c r="L197" i="12"/>
  <c r="I197" i="12"/>
  <c r="F197" i="12"/>
  <c r="N196" i="12"/>
  <c r="M196" i="12"/>
  <c r="M195" i="12" s="1"/>
  <c r="M194" i="12" s="1"/>
  <c r="J196" i="12"/>
  <c r="E196" i="12"/>
  <c r="E195" i="12" s="1"/>
  <c r="N195" i="12"/>
  <c r="N194" i="12" s="1"/>
  <c r="J195" i="12"/>
  <c r="O193" i="12"/>
  <c r="L193" i="12"/>
  <c r="L192" i="12" s="1"/>
  <c r="L191" i="12" s="1"/>
  <c r="L187" i="12" s="1"/>
  <c r="I193" i="12"/>
  <c r="F193" i="12"/>
  <c r="C193" i="12" s="1"/>
  <c r="O192" i="12"/>
  <c r="N192" i="12"/>
  <c r="M192" i="12"/>
  <c r="M191" i="12" s="1"/>
  <c r="K192" i="12"/>
  <c r="J192" i="12"/>
  <c r="J191" i="12" s="1"/>
  <c r="J187" i="12" s="1"/>
  <c r="I192" i="12"/>
  <c r="I191" i="12" s="1"/>
  <c r="H192" i="12"/>
  <c r="G192" i="12"/>
  <c r="E192" i="12"/>
  <c r="E191" i="12" s="1"/>
  <c r="D192" i="12"/>
  <c r="O191" i="12"/>
  <c r="O187" i="12" s="1"/>
  <c r="N191" i="12"/>
  <c r="K191" i="12"/>
  <c r="H191" i="12"/>
  <c r="G191" i="12"/>
  <c r="D191" i="12"/>
  <c r="O190" i="12"/>
  <c r="O188" i="12" s="1"/>
  <c r="L190" i="12"/>
  <c r="I190" i="12"/>
  <c r="F190" i="12"/>
  <c r="C190" i="12" s="1"/>
  <c r="O189" i="12"/>
  <c r="L189" i="12"/>
  <c r="L188" i="12" s="1"/>
  <c r="I189" i="12"/>
  <c r="I188" i="12" s="1"/>
  <c r="I187" i="12" s="1"/>
  <c r="F189" i="12"/>
  <c r="N188" i="12"/>
  <c r="M188" i="12"/>
  <c r="M187" i="12" s="1"/>
  <c r="K188" i="12"/>
  <c r="J188" i="12"/>
  <c r="H188" i="12"/>
  <c r="G188" i="12"/>
  <c r="G187" i="12" s="1"/>
  <c r="E188" i="12"/>
  <c r="E187" i="12" s="1"/>
  <c r="D188" i="12"/>
  <c r="N187" i="12"/>
  <c r="K187" i="12"/>
  <c r="H187" i="12"/>
  <c r="D187" i="12"/>
  <c r="O186" i="12"/>
  <c r="L186" i="12"/>
  <c r="I186" i="12"/>
  <c r="F186" i="12"/>
  <c r="C186" i="12" s="1"/>
  <c r="O185" i="12"/>
  <c r="L185" i="12"/>
  <c r="L184" i="12" s="1"/>
  <c r="I185" i="12"/>
  <c r="I184" i="12" s="1"/>
  <c r="F185" i="12"/>
  <c r="O184" i="12"/>
  <c r="N184" i="12"/>
  <c r="M184" i="12"/>
  <c r="K184" i="12"/>
  <c r="J184" i="12"/>
  <c r="H184" i="12"/>
  <c r="G184" i="12"/>
  <c r="F184" i="12"/>
  <c r="E184" i="12"/>
  <c r="D184" i="12"/>
  <c r="O183" i="12"/>
  <c r="L183" i="12"/>
  <c r="I183" i="12"/>
  <c r="F183" i="12"/>
  <c r="C183" i="12"/>
  <c r="O182" i="12"/>
  <c r="L182" i="12"/>
  <c r="I182" i="12"/>
  <c r="F182" i="12"/>
  <c r="C182" i="12" s="1"/>
  <c r="O181" i="12"/>
  <c r="L181" i="12"/>
  <c r="I181" i="12"/>
  <c r="F181" i="12"/>
  <c r="F179" i="12" s="1"/>
  <c r="C179" i="12" s="1"/>
  <c r="O180" i="12"/>
  <c r="O179" i="12" s="1"/>
  <c r="L180" i="12"/>
  <c r="I180" i="12"/>
  <c r="I179" i="12" s="1"/>
  <c r="I174" i="12" s="1"/>
  <c r="F180" i="12"/>
  <c r="N179" i="12"/>
  <c r="M179" i="12"/>
  <c r="L179" i="12"/>
  <c r="K179" i="12"/>
  <c r="J179" i="12"/>
  <c r="H179" i="12"/>
  <c r="G179" i="12"/>
  <c r="E179" i="12"/>
  <c r="D179" i="12"/>
  <c r="O178" i="12"/>
  <c r="L178" i="12"/>
  <c r="I178" i="12"/>
  <c r="F178" i="12"/>
  <c r="C178" i="12" s="1"/>
  <c r="O177" i="12"/>
  <c r="L177" i="12"/>
  <c r="I177" i="12"/>
  <c r="F177" i="12"/>
  <c r="O176" i="12"/>
  <c r="O175" i="12" s="1"/>
  <c r="L176" i="12"/>
  <c r="I176" i="12"/>
  <c r="I175" i="12" s="1"/>
  <c r="F176" i="12"/>
  <c r="C176" i="12"/>
  <c r="N175" i="12"/>
  <c r="M175" i="12"/>
  <c r="L175" i="12"/>
  <c r="L174" i="12" s="1"/>
  <c r="L173" i="12" s="1"/>
  <c r="K175" i="12"/>
  <c r="J175" i="12"/>
  <c r="H175" i="12"/>
  <c r="G175" i="12"/>
  <c r="G174" i="12" s="1"/>
  <c r="G173" i="12" s="1"/>
  <c r="F175" i="12"/>
  <c r="E175" i="12"/>
  <c r="D175" i="12"/>
  <c r="M174" i="12"/>
  <c r="K174" i="12"/>
  <c r="K173" i="12" s="1"/>
  <c r="H174" i="12"/>
  <c r="E174" i="12"/>
  <c r="E173" i="12" s="1"/>
  <c r="D174" i="12"/>
  <c r="D173" i="12" s="1"/>
  <c r="M173" i="12"/>
  <c r="H173" i="12"/>
  <c r="O172" i="12"/>
  <c r="L172" i="12"/>
  <c r="I172" i="12"/>
  <c r="F172" i="12"/>
  <c r="C172" i="12"/>
  <c r="O171" i="12"/>
  <c r="L171" i="12"/>
  <c r="I171" i="12"/>
  <c r="F171" i="12"/>
  <c r="C171" i="12" s="1"/>
  <c r="O170" i="12"/>
  <c r="L170" i="12"/>
  <c r="I170" i="12"/>
  <c r="C170" i="12" s="1"/>
  <c r="F170" i="12"/>
  <c r="O169" i="12"/>
  <c r="L169" i="12"/>
  <c r="I169" i="12"/>
  <c r="F169" i="12"/>
  <c r="O168" i="12"/>
  <c r="L168" i="12"/>
  <c r="I168" i="12"/>
  <c r="C168" i="12" s="1"/>
  <c r="F168" i="12"/>
  <c r="O167" i="12"/>
  <c r="O166" i="12" s="1"/>
  <c r="O165" i="12" s="1"/>
  <c r="L167" i="12"/>
  <c r="I167" i="12"/>
  <c r="F167" i="12"/>
  <c r="C167" i="12"/>
  <c r="N166" i="12"/>
  <c r="M166" i="12"/>
  <c r="L166" i="12"/>
  <c r="L165" i="12" s="1"/>
  <c r="K166" i="12"/>
  <c r="K165" i="12" s="1"/>
  <c r="J166" i="12"/>
  <c r="H166" i="12"/>
  <c r="H165" i="12" s="1"/>
  <c r="G166" i="12"/>
  <c r="G165" i="12" s="1"/>
  <c r="E166" i="12"/>
  <c r="D166" i="12"/>
  <c r="N165" i="12"/>
  <c r="M165" i="12"/>
  <c r="J165" i="12"/>
  <c r="E165" i="12"/>
  <c r="D165" i="12"/>
  <c r="O164" i="12"/>
  <c r="L164" i="12"/>
  <c r="I164" i="12"/>
  <c r="C164" i="12" s="1"/>
  <c r="F164" i="12"/>
  <c r="O163" i="12"/>
  <c r="L163" i="12"/>
  <c r="I163" i="12"/>
  <c r="F163" i="12"/>
  <c r="C163" i="12" s="1"/>
  <c r="O162" i="12"/>
  <c r="O160" i="12" s="1"/>
  <c r="L162" i="12"/>
  <c r="I162" i="12"/>
  <c r="F162" i="12"/>
  <c r="C162" i="12"/>
  <c r="O161" i="12"/>
  <c r="L161" i="12"/>
  <c r="L160" i="12" s="1"/>
  <c r="I161" i="12"/>
  <c r="F161" i="12"/>
  <c r="C161" i="12" s="1"/>
  <c r="N160" i="12"/>
  <c r="M160" i="12"/>
  <c r="K160" i="12"/>
  <c r="J160" i="12"/>
  <c r="I160" i="12"/>
  <c r="H160" i="12"/>
  <c r="G160" i="12"/>
  <c r="E160" i="12"/>
  <c r="D160" i="12"/>
  <c r="O159" i="12"/>
  <c r="L159" i="12"/>
  <c r="I159" i="12"/>
  <c r="F159" i="12"/>
  <c r="C159" i="12" s="1"/>
  <c r="O158" i="12"/>
  <c r="L158" i="12"/>
  <c r="I158" i="12"/>
  <c r="C158" i="12" s="1"/>
  <c r="F158" i="12"/>
  <c r="O157" i="12"/>
  <c r="L157" i="12"/>
  <c r="I157" i="12"/>
  <c r="F157" i="12"/>
  <c r="O156" i="12"/>
  <c r="L156" i="12"/>
  <c r="I156" i="12"/>
  <c r="C156" i="12" s="1"/>
  <c r="F156" i="12"/>
  <c r="O155" i="12"/>
  <c r="L155" i="12"/>
  <c r="I155" i="12"/>
  <c r="F155" i="12"/>
  <c r="C155" i="12"/>
  <c r="O154" i="12"/>
  <c r="L154" i="12"/>
  <c r="I154" i="12"/>
  <c r="F154" i="12"/>
  <c r="C154" i="12" s="1"/>
  <c r="O153" i="12"/>
  <c r="L153" i="12"/>
  <c r="I153" i="12"/>
  <c r="C153" i="12" s="1"/>
  <c r="F153" i="12"/>
  <c r="O152" i="12"/>
  <c r="L152" i="12"/>
  <c r="L151" i="12" s="1"/>
  <c r="I152" i="12"/>
  <c r="F152" i="12"/>
  <c r="C152" i="12" s="1"/>
  <c r="O151" i="12"/>
  <c r="N151" i="12"/>
  <c r="M151" i="12"/>
  <c r="K151" i="12"/>
  <c r="J151" i="12"/>
  <c r="H151" i="12"/>
  <c r="G151" i="12"/>
  <c r="E151" i="12"/>
  <c r="D151" i="12"/>
  <c r="O150" i="12"/>
  <c r="L150" i="12"/>
  <c r="I150" i="12"/>
  <c r="F150" i="12"/>
  <c r="C150" i="12" s="1"/>
  <c r="O149" i="12"/>
  <c r="L149" i="12"/>
  <c r="I149" i="12"/>
  <c r="C149" i="12" s="1"/>
  <c r="F149" i="12"/>
  <c r="O148" i="12"/>
  <c r="L148" i="12"/>
  <c r="I148" i="12"/>
  <c r="F148" i="12"/>
  <c r="C148" i="12" s="1"/>
  <c r="O147" i="12"/>
  <c r="L147" i="12"/>
  <c r="I147" i="12"/>
  <c r="F147" i="12"/>
  <c r="C147" i="12"/>
  <c r="O146" i="12"/>
  <c r="L146" i="12"/>
  <c r="I146" i="12"/>
  <c r="F146" i="12"/>
  <c r="C146" i="12" s="1"/>
  <c r="O145" i="12"/>
  <c r="O144" i="12" s="1"/>
  <c r="L145" i="12"/>
  <c r="I145" i="12"/>
  <c r="I144" i="12" s="1"/>
  <c r="F145" i="12"/>
  <c r="N144" i="12"/>
  <c r="M144" i="12"/>
  <c r="L144" i="12"/>
  <c r="K144" i="12"/>
  <c r="J144" i="12"/>
  <c r="H144" i="12"/>
  <c r="G144" i="12"/>
  <c r="F144" i="12"/>
  <c r="C144" i="12" s="1"/>
  <c r="E144" i="12"/>
  <c r="D144" i="12"/>
  <c r="O143" i="12"/>
  <c r="O141" i="12" s="1"/>
  <c r="L143" i="12"/>
  <c r="I143" i="12"/>
  <c r="F143" i="12"/>
  <c r="C143" i="12"/>
  <c r="O142" i="12"/>
  <c r="L142" i="12"/>
  <c r="I142" i="12"/>
  <c r="F142" i="12"/>
  <c r="C142" i="12" s="1"/>
  <c r="N141" i="12"/>
  <c r="M141" i="12"/>
  <c r="L141" i="12"/>
  <c r="K141" i="12"/>
  <c r="J141" i="12"/>
  <c r="I141" i="12"/>
  <c r="H141" i="12"/>
  <c r="G141" i="12"/>
  <c r="E141" i="12"/>
  <c r="D141" i="12"/>
  <c r="O140" i="12"/>
  <c r="L140" i="12"/>
  <c r="I140" i="12"/>
  <c r="F140" i="12"/>
  <c r="C140" i="12" s="1"/>
  <c r="O139" i="12"/>
  <c r="L139" i="12"/>
  <c r="I139" i="12"/>
  <c r="F139" i="12"/>
  <c r="C139" i="12"/>
  <c r="O138" i="12"/>
  <c r="L138" i="12"/>
  <c r="I138" i="12"/>
  <c r="F138" i="12"/>
  <c r="C138" i="12" s="1"/>
  <c r="O137" i="12"/>
  <c r="O136" i="12" s="1"/>
  <c r="L137" i="12"/>
  <c r="I137" i="12"/>
  <c r="I136" i="12" s="1"/>
  <c r="F137" i="12"/>
  <c r="C137" i="12" s="1"/>
  <c r="N136" i="12"/>
  <c r="M136" i="12"/>
  <c r="L136" i="12"/>
  <c r="K136" i="12"/>
  <c r="J136" i="12"/>
  <c r="H136" i="12"/>
  <c r="G136" i="12"/>
  <c r="F136" i="12"/>
  <c r="E136" i="12"/>
  <c r="D136" i="12"/>
  <c r="O135" i="12"/>
  <c r="L135" i="12"/>
  <c r="I135" i="12"/>
  <c r="F135" i="12"/>
  <c r="C135" i="12"/>
  <c r="O134" i="12"/>
  <c r="L134" i="12"/>
  <c r="I134" i="12"/>
  <c r="F134" i="12"/>
  <c r="C134" i="12" s="1"/>
  <c r="O133" i="12"/>
  <c r="L133" i="12"/>
  <c r="I133" i="12"/>
  <c r="F133" i="12"/>
  <c r="C133" i="12" s="1"/>
  <c r="O132" i="12"/>
  <c r="L132" i="12"/>
  <c r="L131" i="12" s="1"/>
  <c r="I132" i="12"/>
  <c r="F132" i="12"/>
  <c r="C132" i="12" s="1"/>
  <c r="O131" i="12"/>
  <c r="N131" i="12"/>
  <c r="M131" i="12"/>
  <c r="M130" i="12" s="1"/>
  <c r="K131" i="12"/>
  <c r="J131" i="12"/>
  <c r="I131" i="12"/>
  <c r="H131" i="12"/>
  <c r="G131" i="12"/>
  <c r="F131" i="12"/>
  <c r="E131" i="12"/>
  <c r="E130" i="12" s="1"/>
  <c r="D131" i="12"/>
  <c r="N130" i="12"/>
  <c r="K130" i="12"/>
  <c r="J130" i="12"/>
  <c r="H130" i="12"/>
  <c r="G130" i="12"/>
  <c r="D130" i="12"/>
  <c r="O129" i="12"/>
  <c r="O128" i="12" s="1"/>
  <c r="L129" i="12"/>
  <c r="I129" i="12"/>
  <c r="F129" i="12"/>
  <c r="C129" i="12" s="1"/>
  <c r="N128" i="12"/>
  <c r="M128" i="12"/>
  <c r="L128" i="12"/>
  <c r="K128" i="12"/>
  <c r="J128" i="12"/>
  <c r="I128" i="12"/>
  <c r="H128" i="12"/>
  <c r="G128" i="12"/>
  <c r="F128" i="12"/>
  <c r="C128" i="12" s="1"/>
  <c r="E128" i="12"/>
  <c r="D128" i="12"/>
  <c r="O127" i="12"/>
  <c r="L127" i="12"/>
  <c r="C127" i="12" s="1"/>
  <c r="I127" i="12"/>
  <c r="F127" i="12"/>
  <c r="O126" i="12"/>
  <c r="L126" i="12"/>
  <c r="I126" i="12"/>
  <c r="F126" i="12"/>
  <c r="C126" i="12"/>
  <c r="O125" i="12"/>
  <c r="L125" i="12"/>
  <c r="I125" i="12"/>
  <c r="F125" i="12"/>
  <c r="C125" i="12" s="1"/>
  <c r="O124" i="12"/>
  <c r="L124" i="12"/>
  <c r="I124" i="12"/>
  <c r="F124" i="12"/>
  <c r="C124" i="12" s="1"/>
  <c r="O123" i="12"/>
  <c r="L123" i="12"/>
  <c r="C123" i="12" s="1"/>
  <c r="I123" i="12"/>
  <c r="I122" i="12" s="1"/>
  <c r="F123" i="12"/>
  <c r="O122" i="12"/>
  <c r="N122" i="12"/>
  <c r="M122" i="12"/>
  <c r="K122" i="12"/>
  <c r="J122" i="12"/>
  <c r="H122" i="12"/>
  <c r="G122" i="12"/>
  <c r="F122" i="12"/>
  <c r="E122" i="12"/>
  <c r="D122" i="12"/>
  <c r="O121" i="12"/>
  <c r="L121" i="12"/>
  <c r="I121" i="12"/>
  <c r="F121" i="12"/>
  <c r="C121" i="12" s="1"/>
  <c r="O120" i="12"/>
  <c r="L120" i="12"/>
  <c r="I120" i="12"/>
  <c r="F120" i="12"/>
  <c r="C120" i="12" s="1"/>
  <c r="O119" i="12"/>
  <c r="L119" i="12"/>
  <c r="C119" i="12" s="1"/>
  <c r="I119" i="12"/>
  <c r="F119" i="12"/>
  <c r="O118" i="12"/>
  <c r="L118" i="12"/>
  <c r="I118" i="12"/>
  <c r="F118" i="12"/>
  <c r="C118" i="12"/>
  <c r="O117" i="12"/>
  <c r="O116" i="12" s="1"/>
  <c r="L117" i="12"/>
  <c r="I117" i="12"/>
  <c r="F117" i="12"/>
  <c r="C117" i="12" s="1"/>
  <c r="N116" i="12"/>
  <c r="M116" i="12"/>
  <c r="L116" i="12"/>
  <c r="K116" i="12"/>
  <c r="J116" i="12"/>
  <c r="I116" i="12"/>
  <c r="H116" i="12"/>
  <c r="G116" i="12"/>
  <c r="F116" i="12"/>
  <c r="C116" i="12" s="1"/>
  <c r="E116" i="12"/>
  <c r="D116" i="12"/>
  <c r="O115" i="12"/>
  <c r="L115" i="12"/>
  <c r="C115" i="12" s="1"/>
  <c r="I115" i="12"/>
  <c r="F115" i="12"/>
  <c r="O114" i="12"/>
  <c r="L114" i="12"/>
  <c r="I114" i="12"/>
  <c r="F114" i="12"/>
  <c r="C114" i="12" s="1"/>
  <c r="O113" i="12"/>
  <c r="O112" i="12" s="1"/>
  <c r="L113" i="12"/>
  <c r="I113" i="12"/>
  <c r="F113" i="12"/>
  <c r="C113" i="12" s="1"/>
  <c r="N112" i="12"/>
  <c r="M112" i="12"/>
  <c r="K112" i="12"/>
  <c r="J112" i="12"/>
  <c r="I112" i="12"/>
  <c r="H112" i="12"/>
  <c r="G112" i="12"/>
  <c r="F112" i="12"/>
  <c r="E112" i="12"/>
  <c r="D112" i="12"/>
  <c r="O111" i="12"/>
  <c r="L111" i="12"/>
  <c r="C111" i="12" s="1"/>
  <c r="I111" i="12"/>
  <c r="F111" i="12"/>
  <c r="O110" i="12"/>
  <c r="L110" i="12"/>
  <c r="I110" i="12"/>
  <c r="F110" i="12"/>
  <c r="C110" i="12"/>
  <c r="O109" i="12"/>
  <c r="L109" i="12"/>
  <c r="I109" i="12"/>
  <c r="F109" i="12"/>
  <c r="C109" i="12" s="1"/>
  <c r="O108" i="12"/>
  <c r="L108" i="12"/>
  <c r="I108" i="12"/>
  <c r="F108" i="12"/>
  <c r="C108" i="12" s="1"/>
  <c r="O107" i="12"/>
  <c r="L107" i="12"/>
  <c r="C107" i="12" s="1"/>
  <c r="I107" i="12"/>
  <c r="F107" i="12"/>
  <c r="O106" i="12"/>
  <c r="L106" i="12"/>
  <c r="I106" i="12"/>
  <c r="F106" i="12"/>
  <c r="C106" i="12"/>
  <c r="O105" i="12"/>
  <c r="L105" i="12"/>
  <c r="I105" i="12"/>
  <c r="F105" i="12"/>
  <c r="C105" i="12" s="1"/>
  <c r="O104" i="12"/>
  <c r="L104" i="12"/>
  <c r="L103" i="12" s="1"/>
  <c r="I104" i="12"/>
  <c r="I103" i="12" s="1"/>
  <c r="F104" i="12"/>
  <c r="C104" i="12" s="1"/>
  <c r="O103" i="12"/>
  <c r="N103" i="12"/>
  <c r="M103" i="12"/>
  <c r="K103" i="12"/>
  <c r="J103" i="12"/>
  <c r="H103" i="12"/>
  <c r="G103" i="12"/>
  <c r="F103" i="12"/>
  <c r="C103" i="12" s="1"/>
  <c r="E103" i="12"/>
  <c r="D103" i="12"/>
  <c r="O102" i="12"/>
  <c r="L102" i="12"/>
  <c r="I102" i="12"/>
  <c r="F102" i="12"/>
  <c r="C102" i="12"/>
  <c r="O101" i="12"/>
  <c r="L101" i="12"/>
  <c r="I101" i="12"/>
  <c r="F101" i="12"/>
  <c r="C101" i="12" s="1"/>
  <c r="O100" i="12"/>
  <c r="L100" i="12"/>
  <c r="I100" i="12"/>
  <c r="F100" i="12"/>
  <c r="C100" i="12" s="1"/>
  <c r="O99" i="12"/>
  <c r="L99" i="12"/>
  <c r="C99" i="12" s="1"/>
  <c r="I99" i="12"/>
  <c r="F99" i="12"/>
  <c r="O98" i="12"/>
  <c r="O95" i="12" s="1"/>
  <c r="L98" i="12"/>
  <c r="I98" i="12"/>
  <c r="F98" i="12"/>
  <c r="C98" i="12"/>
  <c r="O97" i="12"/>
  <c r="L97" i="12"/>
  <c r="I97" i="12"/>
  <c r="F97" i="12"/>
  <c r="C97" i="12" s="1"/>
  <c r="O96" i="12"/>
  <c r="L96" i="12"/>
  <c r="L95" i="12" s="1"/>
  <c r="I96" i="12"/>
  <c r="I95" i="12" s="1"/>
  <c r="F96" i="12"/>
  <c r="C96" i="12" s="1"/>
  <c r="N95" i="12"/>
  <c r="M95" i="12"/>
  <c r="K95" i="12"/>
  <c r="J95" i="12"/>
  <c r="H95" i="12"/>
  <c r="G95" i="12"/>
  <c r="F95" i="12"/>
  <c r="E95" i="12"/>
  <c r="D95" i="12"/>
  <c r="O94" i="12"/>
  <c r="L94" i="12"/>
  <c r="I94" i="12"/>
  <c r="F94" i="12"/>
  <c r="C94" i="12"/>
  <c r="O93" i="12"/>
  <c r="L93" i="12"/>
  <c r="I93" i="12"/>
  <c r="F93" i="12"/>
  <c r="C93" i="12" s="1"/>
  <c r="O92" i="12"/>
  <c r="L92" i="12"/>
  <c r="I92" i="12"/>
  <c r="I89" i="12" s="1"/>
  <c r="F92" i="12"/>
  <c r="C92" i="12" s="1"/>
  <c r="O91" i="12"/>
  <c r="L91" i="12"/>
  <c r="C91" i="12" s="1"/>
  <c r="I91" i="12"/>
  <c r="F91" i="12"/>
  <c r="O90" i="12"/>
  <c r="O89" i="12" s="1"/>
  <c r="L90" i="12"/>
  <c r="I90" i="12"/>
  <c r="F90" i="12"/>
  <c r="F89" i="12" s="1"/>
  <c r="C90" i="12"/>
  <c r="N89" i="12"/>
  <c r="M89" i="12"/>
  <c r="L89" i="12"/>
  <c r="K89" i="12"/>
  <c r="J89" i="12"/>
  <c r="H89" i="12"/>
  <c r="G89" i="12"/>
  <c r="E89" i="12"/>
  <c r="D89" i="12"/>
  <c r="O88" i="12"/>
  <c r="L88" i="12"/>
  <c r="I88" i="12"/>
  <c r="F88" i="12"/>
  <c r="C88" i="12" s="1"/>
  <c r="O87" i="12"/>
  <c r="L87" i="12"/>
  <c r="C87" i="12" s="1"/>
  <c r="I87" i="12"/>
  <c r="F87" i="12"/>
  <c r="O86" i="12"/>
  <c r="L86" i="12"/>
  <c r="I86" i="12"/>
  <c r="F86" i="12"/>
  <c r="C86" i="12"/>
  <c r="O85" i="12"/>
  <c r="O84" i="12" s="1"/>
  <c r="L85" i="12"/>
  <c r="I85" i="12"/>
  <c r="F85" i="12"/>
  <c r="F84" i="12" s="1"/>
  <c r="N84" i="12"/>
  <c r="M84" i="12"/>
  <c r="M83" i="12" s="1"/>
  <c r="K84" i="12"/>
  <c r="J84" i="12"/>
  <c r="I84" i="12"/>
  <c r="H84" i="12"/>
  <c r="H83" i="12" s="1"/>
  <c r="G84" i="12"/>
  <c r="E84" i="12"/>
  <c r="E83" i="12" s="1"/>
  <c r="D84" i="12"/>
  <c r="D83" i="12" s="1"/>
  <c r="N83" i="12"/>
  <c r="K83" i="12"/>
  <c r="J83" i="12"/>
  <c r="G83" i="12"/>
  <c r="O82" i="12"/>
  <c r="L82" i="12"/>
  <c r="I82" i="12"/>
  <c r="F82" i="12"/>
  <c r="C82" i="12"/>
  <c r="O81" i="12"/>
  <c r="O80" i="12" s="1"/>
  <c r="L81" i="12"/>
  <c r="I81" i="12"/>
  <c r="F81" i="12"/>
  <c r="F80" i="12" s="1"/>
  <c r="N80" i="12"/>
  <c r="M80" i="12"/>
  <c r="L80" i="12"/>
  <c r="K80" i="12"/>
  <c r="J80" i="12"/>
  <c r="I80" i="12"/>
  <c r="H80" i="12"/>
  <c r="G80" i="12"/>
  <c r="E80" i="12"/>
  <c r="D80" i="12"/>
  <c r="O79" i="12"/>
  <c r="L79" i="12"/>
  <c r="C79" i="12" s="1"/>
  <c r="I79" i="12"/>
  <c r="F79" i="12"/>
  <c r="O78" i="12"/>
  <c r="O77" i="12" s="1"/>
  <c r="L78" i="12"/>
  <c r="I78" i="12"/>
  <c r="F78" i="12"/>
  <c r="F77" i="12" s="1"/>
  <c r="C78" i="12"/>
  <c r="N77" i="12"/>
  <c r="M77" i="12"/>
  <c r="L77" i="12"/>
  <c r="L76" i="12" s="1"/>
  <c r="K77" i="12"/>
  <c r="K76" i="12" s="1"/>
  <c r="K75" i="12" s="1"/>
  <c r="J77" i="12"/>
  <c r="I77" i="12"/>
  <c r="H77" i="12"/>
  <c r="H76" i="12" s="1"/>
  <c r="G77" i="12"/>
  <c r="G76" i="12" s="1"/>
  <c r="G75" i="12" s="1"/>
  <c r="E77" i="12"/>
  <c r="D77" i="12"/>
  <c r="D76" i="12" s="1"/>
  <c r="D75" i="12" s="1"/>
  <c r="N76" i="12"/>
  <c r="M76" i="12"/>
  <c r="J76" i="12"/>
  <c r="I76" i="12"/>
  <c r="E76" i="12"/>
  <c r="N75" i="12"/>
  <c r="J75" i="12"/>
  <c r="O74" i="12"/>
  <c r="L74" i="12"/>
  <c r="I74" i="12"/>
  <c r="F74" i="12"/>
  <c r="C74" i="12"/>
  <c r="O73" i="12"/>
  <c r="L73" i="12"/>
  <c r="I73" i="12"/>
  <c r="F73" i="12"/>
  <c r="C73" i="12" s="1"/>
  <c r="O72" i="12"/>
  <c r="L72" i="12"/>
  <c r="I72" i="12"/>
  <c r="I69" i="12" s="1"/>
  <c r="F72" i="12"/>
  <c r="C72" i="12" s="1"/>
  <c r="O71" i="12"/>
  <c r="L71" i="12"/>
  <c r="C71" i="12" s="1"/>
  <c r="I71" i="12"/>
  <c r="F71" i="12"/>
  <c r="O70" i="12"/>
  <c r="O69" i="12" s="1"/>
  <c r="O67" i="12" s="1"/>
  <c r="L70" i="12"/>
  <c r="I70" i="12"/>
  <c r="F70" i="12"/>
  <c r="F69" i="12" s="1"/>
  <c r="C70" i="12"/>
  <c r="N69" i="12"/>
  <c r="M69" i="12"/>
  <c r="M67" i="12" s="1"/>
  <c r="L69" i="12"/>
  <c r="K69" i="12"/>
  <c r="J69" i="12"/>
  <c r="H69" i="12"/>
  <c r="H67" i="12" s="1"/>
  <c r="H53" i="12" s="1"/>
  <c r="G69" i="12"/>
  <c r="E69" i="12"/>
  <c r="E67" i="12" s="1"/>
  <c r="D69" i="12"/>
  <c r="D67" i="12" s="1"/>
  <c r="D53" i="12" s="1"/>
  <c r="O68" i="12"/>
  <c r="L68" i="12"/>
  <c r="L67" i="12" s="1"/>
  <c r="I68" i="12"/>
  <c r="F68" i="12"/>
  <c r="C68" i="12" s="1"/>
  <c r="N67" i="12"/>
  <c r="K67" i="12"/>
  <c r="J67" i="12"/>
  <c r="G67" i="12"/>
  <c r="O66" i="12"/>
  <c r="L66" i="12"/>
  <c r="I66" i="12"/>
  <c r="F66" i="12"/>
  <c r="C66" i="12"/>
  <c r="O65" i="12"/>
  <c r="L65" i="12"/>
  <c r="I65" i="12"/>
  <c r="F65" i="12"/>
  <c r="C65" i="12" s="1"/>
  <c r="O64" i="12"/>
  <c r="L64" i="12"/>
  <c r="I64" i="12"/>
  <c r="F64" i="12"/>
  <c r="C64" i="12" s="1"/>
  <c r="O63" i="12"/>
  <c r="L63" i="12"/>
  <c r="C63" i="12" s="1"/>
  <c r="I63" i="12"/>
  <c r="F63" i="12"/>
  <c r="O62" i="12"/>
  <c r="L62" i="12"/>
  <c r="I62" i="12"/>
  <c r="F62" i="12"/>
  <c r="C62" i="12"/>
  <c r="O61" i="12"/>
  <c r="L61" i="12"/>
  <c r="I61" i="12"/>
  <c r="F61" i="12"/>
  <c r="C61" i="12" s="1"/>
  <c r="O60" i="12"/>
  <c r="L60" i="12"/>
  <c r="I60" i="12"/>
  <c r="F60" i="12"/>
  <c r="C60" i="12" s="1"/>
  <c r="O59" i="12"/>
  <c r="L59" i="12"/>
  <c r="C59" i="12" s="1"/>
  <c r="I59" i="12"/>
  <c r="I58" i="12" s="1"/>
  <c r="F59" i="12"/>
  <c r="O58" i="12"/>
  <c r="N58" i="12"/>
  <c r="M58" i="12"/>
  <c r="K58" i="12"/>
  <c r="J58" i="12"/>
  <c r="H58" i="12"/>
  <c r="G58" i="12"/>
  <c r="E58" i="12"/>
  <c r="D58" i="12"/>
  <c r="O57" i="12"/>
  <c r="L57" i="12"/>
  <c r="I57" i="12"/>
  <c r="F57" i="12"/>
  <c r="C57" i="12" s="1"/>
  <c r="O56" i="12"/>
  <c r="L56" i="12"/>
  <c r="L55" i="12" s="1"/>
  <c r="I56" i="12"/>
  <c r="I55" i="12" s="1"/>
  <c r="I54" i="12" s="1"/>
  <c r="F56" i="12"/>
  <c r="C56" i="12" s="1"/>
  <c r="O55" i="12"/>
  <c r="N55" i="12"/>
  <c r="N54" i="12" s="1"/>
  <c r="N53" i="12" s="1"/>
  <c r="M55" i="12"/>
  <c r="M54" i="12" s="1"/>
  <c r="M53" i="12" s="1"/>
  <c r="K55" i="12"/>
  <c r="J55" i="12"/>
  <c r="J54" i="12" s="1"/>
  <c r="J53" i="12" s="1"/>
  <c r="H55" i="12"/>
  <c r="G55" i="12"/>
  <c r="F55" i="12"/>
  <c r="E55" i="12"/>
  <c r="E54" i="12" s="1"/>
  <c r="E53" i="12" s="1"/>
  <c r="D55" i="12"/>
  <c r="O54" i="12"/>
  <c r="O53" i="12" s="1"/>
  <c r="K54" i="12"/>
  <c r="K53" i="12" s="1"/>
  <c r="K52" i="12" s="1"/>
  <c r="H54" i="12"/>
  <c r="G54" i="12"/>
  <c r="G53" i="12" s="1"/>
  <c r="G52" i="12" s="1"/>
  <c r="D54" i="12"/>
  <c r="O47" i="12"/>
  <c r="C47" i="12" s="1"/>
  <c r="O46" i="12"/>
  <c r="O45" i="12" s="1"/>
  <c r="C46" i="12"/>
  <c r="N45" i="12"/>
  <c r="M45" i="12"/>
  <c r="L44" i="12"/>
  <c r="I44" i="12"/>
  <c r="F44" i="12"/>
  <c r="C44" i="12"/>
  <c r="L43" i="12"/>
  <c r="K43" i="12"/>
  <c r="J43" i="12"/>
  <c r="I43" i="12"/>
  <c r="H43" i="12"/>
  <c r="G43" i="12"/>
  <c r="F43" i="12"/>
  <c r="C43" i="12" s="1"/>
  <c r="E43" i="12"/>
  <c r="D43" i="12"/>
  <c r="F42" i="12"/>
  <c r="F41" i="12" s="1"/>
  <c r="C41" i="12" s="1"/>
  <c r="C42" i="12"/>
  <c r="E41" i="12"/>
  <c r="D41" i="12"/>
  <c r="L40" i="12"/>
  <c r="C40" i="12" s="1"/>
  <c r="L39" i="12"/>
  <c r="C39" i="12"/>
  <c r="L38" i="12"/>
  <c r="C38" i="12" s="1"/>
  <c r="L37" i="12"/>
  <c r="L36" i="12" s="1"/>
  <c r="C36" i="12" s="1"/>
  <c r="C37" i="12"/>
  <c r="K36" i="12"/>
  <c r="J36" i="12"/>
  <c r="L35" i="12"/>
  <c r="C35" i="12" s="1"/>
  <c r="L34" i="12"/>
  <c r="L33" i="12" s="1"/>
  <c r="C33" i="12" s="1"/>
  <c r="C34" i="12"/>
  <c r="K33" i="12"/>
  <c r="J33" i="12"/>
  <c r="L32" i="12"/>
  <c r="C32" i="12" s="1"/>
  <c r="L31" i="12"/>
  <c r="C31" i="12" s="1"/>
  <c r="K31" i="12"/>
  <c r="K26" i="12" s="1"/>
  <c r="J31" i="12"/>
  <c r="L30" i="12"/>
  <c r="C30" i="12"/>
  <c r="L29" i="12"/>
  <c r="C29" i="12" s="1"/>
  <c r="L28" i="12"/>
  <c r="L27" i="12" s="1"/>
  <c r="C28" i="12"/>
  <c r="K27" i="12"/>
  <c r="J27" i="12"/>
  <c r="J26" i="12"/>
  <c r="F25" i="12"/>
  <c r="C25" i="12" s="1"/>
  <c r="I24" i="12"/>
  <c r="F24" i="12"/>
  <c r="C24" i="12" s="1"/>
  <c r="O23" i="12"/>
  <c r="L23" i="12"/>
  <c r="I23" i="12"/>
  <c r="F23" i="12"/>
  <c r="C23" i="12" s="1"/>
  <c r="O22" i="12"/>
  <c r="L22" i="12"/>
  <c r="I22" i="12"/>
  <c r="I21" i="12" s="1"/>
  <c r="F22" i="12"/>
  <c r="C22" i="12"/>
  <c r="O21" i="12"/>
  <c r="O289" i="12" s="1"/>
  <c r="N21" i="12"/>
  <c r="N289" i="12" s="1"/>
  <c r="N288" i="12" s="1"/>
  <c r="M21" i="12"/>
  <c r="M289" i="12" s="1"/>
  <c r="M288" i="12" s="1"/>
  <c r="L21" i="12"/>
  <c r="K21" i="12"/>
  <c r="K289" i="12" s="1"/>
  <c r="K288" i="12" s="1"/>
  <c r="J21" i="12"/>
  <c r="J289" i="12" s="1"/>
  <c r="J288" i="12" s="1"/>
  <c r="H21" i="12"/>
  <c r="H289" i="12" s="1"/>
  <c r="H288" i="12" s="1"/>
  <c r="G21" i="12"/>
  <c r="G289" i="12" s="1"/>
  <c r="G288" i="12" s="1"/>
  <c r="F21" i="12"/>
  <c r="F289" i="12" s="1"/>
  <c r="E21" i="12"/>
  <c r="E289" i="12" s="1"/>
  <c r="E288" i="12" s="1"/>
  <c r="D21" i="12"/>
  <c r="D289" i="12" s="1"/>
  <c r="D288" i="12" s="1"/>
  <c r="M20" i="12"/>
  <c r="H20" i="12"/>
  <c r="E20" i="12"/>
  <c r="D20" i="12"/>
  <c r="O298" i="11"/>
  <c r="L298" i="11"/>
  <c r="I298" i="11"/>
  <c r="F298" i="11"/>
  <c r="C298" i="11" s="1"/>
  <c r="O297" i="11"/>
  <c r="L297" i="11"/>
  <c r="I297" i="11"/>
  <c r="F297" i="11"/>
  <c r="C297" i="11"/>
  <c r="O296" i="11"/>
  <c r="L296" i="11"/>
  <c r="I296" i="11"/>
  <c r="F296" i="11"/>
  <c r="C296" i="11" s="1"/>
  <c r="O295" i="11"/>
  <c r="L295" i="11"/>
  <c r="I295" i="11"/>
  <c r="F295" i="11"/>
  <c r="C295" i="11" s="1"/>
  <c r="O294" i="11"/>
  <c r="L294" i="11"/>
  <c r="I294" i="11"/>
  <c r="F294" i="11"/>
  <c r="C294" i="11" s="1"/>
  <c r="O293" i="11"/>
  <c r="L293" i="11"/>
  <c r="L290" i="11" s="1"/>
  <c r="I293" i="11"/>
  <c r="F293" i="11"/>
  <c r="C293" i="11"/>
  <c r="O292" i="11"/>
  <c r="L292" i="11"/>
  <c r="I292" i="11"/>
  <c r="F292" i="11"/>
  <c r="C292" i="11" s="1"/>
  <c r="O291" i="11"/>
  <c r="O290" i="11" s="1"/>
  <c r="L291" i="11"/>
  <c r="I291" i="11"/>
  <c r="F291" i="11"/>
  <c r="C291" i="11" s="1"/>
  <c r="N290" i="11"/>
  <c r="M290" i="11"/>
  <c r="K290" i="11"/>
  <c r="J290" i="11"/>
  <c r="I290" i="11"/>
  <c r="H290" i="11"/>
  <c r="G290" i="11"/>
  <c r="F290" i="11"/>
  <c r="C290" i="11" s="1"/>
  <c r="E290" i="11"/>
  <c r="D290" i="11"/>
  <c r="O285" i="11"/>
  <c r="L285" i="11"/>
  <c r="I285" i="11"/>
  <c r="F285" i="11"/>
  <c r="C285" i="11"/>
  <c r="O284" i="11"/>
  <c r="O283" i="11" s="1"/>
  <c r="L284" i="11"/>
  <c r="I284" i="11"/>
  <c r="F284" i="11"/>
  <c r="C284" i="11" s="1"/>
  <c r="N283" i="11"/>
  <c r="M283" i="11"/>
  <c r="L283" i="11"/>
  <c r="K283" i="11"/>
  <c r="J283" i="11"/>
  <c r="I283" i="11"/>
  <c r="H283" i="11"/>
  <c r="G283" i="11"/>
  <c r="E283" i="11"/>
  <c r="D283" i="11"/>
  <c r="O282" i="11"/>
  <c r="L282" i="11"/>
  <c r="L281" i="11" s="1"/>
  <c r="I282" i="11"/>
  <c r="I281" i="11" s="1"/>
  <c r="C281" i="11" s="1"/>
  <c r="F282" i="11"/>
  <c r="C282" i="11" s="1"/>
  <c r="O281" i="11"/>
  <c r="N281" i="11"/>
  <c r="M281" i="11"/>
  <c r="K281" i="11"/>
  <c r="J281" i="11"/>
  <c r="H281" i="11"/>
  <c r="G281" i="11"/>
  <c r="F281" i="11"/>
  <c r="E281" i="11"/>
  <c r="D281" i="11"/>
  <c r="O280" i="11"/>
  <c r="L280" i="11"/>
  <c r="I280" i="11"/>
  <c r="F280" i="11"/>
  <c r="C280" i="11" s="1"/>
  <c r="O279" i="11"/>
  <c r="L279" i="11"/>
  <c r="I279" i="11"/>
  <c r="F279" i="11"/>
  <c r="C279" i="11" s="1"/>
  <c r="O278" i="11"/>
  <c r="L278" i="11"/>
  <c r="I278" i="11"/>
  <c r="F278" i="11"/>
  <c r="C278" i="11" s="1"/>
  <c r="O277" i="11"/>
  <c r="O276" i="11" s="1"/>
  <c r="L277" i="11"/>
  <c r="I277" i="11"/>
  <c r="I276" i="11" s="1"/>
  <c r="F277" i="11"/>
  <c r="C277" i="11"/>
  <c r="N276" i="11"/>
  <c r="M276" i="11"/>
  <c r="L276" i="11"/>
  <c r="K276" i="11"/>
  <c r="J276" i="11"/>
  <c r="H276" i="11"/>
  <c r="G276" i="11"/>
  <c r="E276" i="11"/>
  <c r="D276" i="11"/>
  <c r="O275" i="11"/>
  <c r="L275" i="11"/>
  <c r="I275" i="11"/>
  <c r="F275" i="11"/>
  <c r="C275" i="11" s="1"/>
  <c r="O274" i="11"/>
  <c r="L274" i="11"/>
  <c r="I274" i="11"/>
  <c r="F274" i="11"/>
  <c r="C274" i="11" s="1"/>
  <c r="O273" i="11"/>
  <c r="O272" i="11" s="1"/>
  <c r="L273" i="11"/>
  <c r="I273" i="11"/>
  <c r="I272" i="11" s="1"/>
  <c r="C272" i="11" s="1"/>
  <c r="F273" i="11"/>
  <c r="C273" i="11"/>
  <c r="N272" i="11"/>
  <c r="M272" i="11"/>
  <c r="L272" i="11"/>
  <c r="L270" i="11" s="1"/>
  <c r="K272" i="11"/>
  <c r="K270" i="11" s="1"/>
  <c r="K269" i="11" s="1"/>
  <c r="J272" i="11"/>
  <c r="H272" i="11"/>
  <c r="H270" i="11" s="1"/>
  <c r="H269" i="11" s="1"/>
  <c r="G272" i="11"/>
  <c r="G270" i="11" s="1"/>
  <c r="G269" i="11" s="1"/>
  <c r="F272" i="11"/>
  <c r="E272" i="11"/>
  <c r="D272" i="11"/>
  <c r="D270" i="11" s="1"/>
  <c r="D269" i="11" s="1"/>
  <c r="O271" i="11"/>
  <c r="L271" i="11"/>
  <c r="I271" i="11"/>
  <c r="F271" i="11"/>
  <c r="C271" i="11" s="1"/>
  <c r="N270" i="11"/>
  <c r="N269" i="11" s="1"/>
  <c r="M270" i="11"/>
  <c r="M269" i="11" s="1"/>
  <c r="J270" i="11"/>
  <c r="J269" i="11" s="1"/>
  <c r="E270" i="11"/>
  <c r="E269" i="11" s="1"/>
  <c r="O268" i="11"/>
  <c r="L268" i="11"/>
  <c r="I268" i="11"/>
  <c r="F268" i="11"/>
  <c r="C268" i="11" s="1"/>
  <c r="O267" i="11"/>
  <c r="L267" i="11"/>
  <c r="I267" i="11"/>
  <c r="F267" i="11"/>
  <c r="C267" i="11" s="1"/>
  <c r="O266" i="11"/>
  <c r="L266" i="11"/>
  <c r="I266" i="11"/>
  <c r="F266" i="11"/>
  <c r="C266" i="11" s="1"/>
  <c r="O265" i="11"/>
  <c r="O264" i="11" s="1"/>
  <c r="L265" i="11"/>
  <c r="I265" i="11"/>
  <c r="I264" i="11" s="1"/>
  <c r="F265" i="11"/>
  <c r="C265" i="11"/>
  <c r="N264" i="11"/>
  <c r="M264" i="11"/>
  <c r="L264" i="11"/>
  <c r="K264" i="11"/>
  <c r="J264" i="11"/>
  <c r="H264" i="11"/>
  <c r="G264" i="11"/>
  <c r="E264" i="11"/>
  <c r="D264" i="11"/>
  <c r="O263" i="11"/>
  <c r="L263" i="11"/>
  <c r="I263" i="11"/>
  <c r="F263" i="11"/>
  <c r="C263" i="11" s="1"/>
  <c r="O262" i="11"/>
  <c r="L262" i="11"/>
  <c r="I262" i="11"/>
  <c r="F262" i="11"/>
  <c r="C262" i="11" s="1"/>
  <c r="O261" i="11"/>
  <c r="O260" i="11" s="1"/>
  <c r="O259" i="11" s="1"/>
  <c r="L261" i="11"/>
  <c r="I261" i="11"/>
  <c r="I260" i="11" s="1"/>
  <c r="F261" i="11"/>
  <c r="C261" i="11"/>
  <c r="N260" i="11"/>
  <c r="N259" i="11" s="1"/>
  <c r="M260" i="11"/>
  <c r="L260" i="11"/>
  <c r="L259" i="11" s="1"/>
  <c r="K260" i="11"/>
  <c r="K259" i="11" s="1"/>
  <c r="J260" i="11"/>
  <c r="J259" i="11" s="1"/>
  <c r="H260" i="11"/>
  <c r="H259" i="11" s="1"/>
  <c r="G260" i="11"/>
  <c r="G259" i="11" s="1"/>
  <c r="E260" i="11"/>
  <c r="D260" i="11"/>
  <c r="D259" i="11" s="1"/>
  <c r="M259" i="11"/>
  <c r="E259" i="11"/>
  <c r="O258" i="11"/>
  <c r="L258" i="11"/>
  <c r="I258" i="11"/>
  <c r="F258" i="11"/>
  <c r="C258" i="11" s="1"/>
  <c r="O257" i="11"/>
  <c r="L257" i="11"/>
  <c r="I257" i="11"/>
  <c r="F257" i="11"/>
  <c r="C257" i="11"/>
  <c r="O256" i="11"/>
  <c r="L256" i="11"/>
  <c r="I256" i="11"/>
  <c r="F256" i="11"/>
  <c r="C256" i="11" s="1"/>
  <c r="O255" i="11"/>
  <c r="L255" i="11"/>
  <c r="I255" i="11"/>
  <c r="F255" i="11"/>
  <c r="C255" i="11" s="1"/>
  <c r="O254" i="11"/>
  <c r="L254" i="11"/>
  <c r="I254" i="11"/>
  <c r="F254" i="11"/>
  <c r="C254" i="11" s="1"/>
  <c r="O253" i="11"/>
  <c r="O252" i="11" s="1"/>
  <c r="O251" i="11" s="1"/>
  <c r="L253" i="11"/>
  <c r="I253" i="11"/>
  <c r="I252" i="11" s="1"/>
  <c r="I251" i="11" s="1"/>
  <c r="F253" i="11"/>
  <c r="C253" i="11"/>
  <c r="N252" i="11"/>
  <c r="N251" i="11" s="1"/>
  <c r="M252" i="11"/>
  <c r="L252" i="11"/>
  <c r="L251" i="11" s="1"/>
  <c r="K252" i="11"/>
  <c r="K251" i="11" s="1"/>
  <c r="J252" i="11"/>
  <c r="J251" i="11" s="1"/>
  <c r="H252" i="11"/>
  <c r="H251" i="11" s="1"/>
  <c r="G252" i="11"/>
  <c r="G251" i="11" s="1"/>
  <c r="E252" i="11"/>
  <c r="D252" i="11"/>
  <c r="D251" i="11" s="1"/>
  <c r="M251" i="11"/>
  <c r="E251" i="11"/>
  <c r="O250" i="11"/>
  <c r="L250" i="11"/>
  <c r="I250" i="11"/>
  <c r="F250" i="11"/>
  <c r="C250" i="11" s="1"/>
  <c r="O249" i="11"/>
  <c r="L249" i="11"/>
  <c r="L246" i="11" s="1"/>
  <c r="I249" i="11"/>
  <c r="F249" i="11"/>
  <c r="C249" i="11"/>
  <c r="O248" i="11"/>
  <c r="L248" i="11"/>
  <c r="I248" i="11"/>
  <c r="F248" i="11"/>
  <c r="C248" i="11" s="1"/>
  <c r="O247" i="11"/>
  <c r="O246" i="11" s="1"/>
  <c r="L247" i="11"/>
  <c r="I247" i="11"/>
  <c r="I246" i="11" s="1"/>
  <c r="F247" i="11"/>
  <c r="C247" i="11" s="1"/>
  <c r="N246" i="11"/>
  <c r="M246" i="11"/>
  <c r="K246" i="11"/>
  <c r="J246" i="11"/>
  <c r="H246" i="11"/>
  <c r="G246" i="11"/>
  <c r="F246" i="11"/>
  <c r="C246" i="11" s="1"/>
  <c r="E246" i="11"/>
  <c r="D246" i="11"/>
  <c r="O245" i="11"/>
  <c r="L245" i="11"/>
  <c r="I245" i="11"/>
  <c r="F245" i="11"/>
  <c r="C245" i="11"/>
  <c r="O244" i="11"/>
  <c r="L244" i="11"/>
  <c r="I244" i="11"/>
  <c r="F244" i="11"/>
  <c r="C244" i="11" s="1"/>
  <c r="O243" i="11"/>
  <c r="L243" i="11"/>
  <c r="I243" i="11"/>
  <c r="F243" i="11"/>
  <c r="C243" i="11" s="1"/>
  <c r="O242" i="11"/>
  <c r="L242" i="11"/>
  <c r="I242" i="11"/>
  <c r="F242" i="11"/>
  <c r="C242" i="11" s="1"/>
  <c r="O241" i="11"/>
  <c r="L241" i="11"/>
  <c r="L238" i="11" s="1"/>
  <c r="I241" i="11"/>
  <c r="F241" i="11"/>
  <c r="C241" i="11"/>
  <c r="O240" i="11"/>
  <c r="L240" i="11"/>
  <c r="I240" i="11"/>
  <c r="F240" i="11"/>
  <c r="C240" i="11" s="1"/>
  <c r="O239" i="11"/>
  <c r="O238" i="11" s="1"/>
  <c r="L239" i="11"/>
  <c r="I239" i="11"/>
  <c r="I238" i="11" s="1"/>
  <c r="F239" i="11"/>
  <c r="C239" i="11" s="1"/>
  <c r="N238" i="11"/>
  <c r="M238" i="11"/>
  <c r="K238" i="11"/>
  <c r="J238" i="11"/>
  <c r="H238" i="11"/>
  <c r="G238" i="11"/>
  <c r="F238" i="11"/>
  <c r="E238" i="11"/>
  <c r="D238" i="11"/>
  <c r="O237" i="11"/>
  <c r="L237" i="11"/>
  <c r="I237" i="11"/>
  <c r="F237" i="11"/>
  <c r="C237" i="11"/>
  <c r="O236" i="11"/>
  <c r="O235" i="11" s="1"/>
  <c r="L236" i="11"/>
  <c r="I236" i="11"/>
  <c r="F236" i="11"/>
  <c r="C236" i="11" s="1"/>
  <c r="N235" i="11"/>
  <c r="M235" i="11"/>
  <c r="L235" i="11"/>
  <c r="K235" i="11"/>
  <c r="J235" i="11"/>
  <c r="I235" i="11"/>
  <c r="H235" i="11"/>
  <c r="G235" i="11"/>
  <c r="E235" i="11"/>
  <c r="D235" i="11"/>
  <c r="O234" i="11"/>
  <c r="L234" i="11"/>
  <c r="L233" i="11" s="1"/>
  <c r="I234" i="11"/>
  <c r="I233" i="11" s="1"/>
  <c r="F234" i="11"/>
  <c r="C234" i="11" s="1"/>
  <c r="O233" i="11"/>
  <c r="N233" i="11"/>
  <c r="N231" i="11" s="1"/>
  <c r="M233" i="11"/>
  <c r="K233" i="11"/>
  <c r="K231" i="11" s="1"/>
  <c r="J233" i="11"/>
  <c r="J231" i="11" s="1"/>
  <c r="J230" i="11" s="1"/>
  <c r="H233" i="11"/>
  <c r="G233" i="11"/>
  <c r="G231" i="11" s="1"/>
  <c r="F233" i="11"/>
  <c r="E233" i="11"/>
  <c r="D233" i="11"/>
  <c r="O232" i="11"/>
  <c r="L232" i="11"/>
  <c r="I232" i="11"/>
  <c r="F232" i="11"/>
  <c r="C232" i="11" s="1"/>
  <c r="M231" i="11"/>
  <c r="M230" i="11" s="1"/>
  <c r="H231" i="11"/>
  <c r="H230" i="11" s="1"/>
  <c r="E231" i="11"/>
  <c r="E230" i="11" s="1"/>
  <c r="D231" i="11"/>
  <c r="O229" i="11"/>
  <c r="L229" i="11"/>
  <c r="I229" i="11"/>
  <c r="F229" i="11"/>
  <c r="C229" i="11"/>
  <c r="O228" i="11"/>
  <c r="O227" i="11" s="1"/>
  <c r="L228" i="11"/>
  <c r="I228" i="11"/>
  <c r="F228" i="11"/>
  <c r="N227" i="11"/>
  <c r="M227" i="11"/>
  <c r="L227" i="11"/>
  <c r="K227" i="11"/>
  <c r="J227" i="11"/>
  <c r="I227" i="11"/>
  <c r="H227" i="11"/>
  <c r="G227" i="11"/>
  <c r="E227" i="11"/>
  <c r="D227" i="11"/>
  <c r="O226" i="11"/>
  <c r="L226" i="11"/>
  <c r="I226" i="11"/>
  <c r="F226" i="11"/>
  <c r="C226" i="11" s="1"/>
  <c r="O225" i="11"/>
  <c r="L225" i="11"/>
  <c r="I225" i="11"/>
  <c r="F225" i="11"/>
  <c r="C225" i="11"/>
  <c r="O224" i="11"/>
  <c r="L224" i="11"/>
  <c r="I224" i="11"/>
  <c r="F224" i="11"/>
  <c r="C224" i="11" s="1"/>
  <c r="O223" i="11"/>
  <c r="L223" i="11"/>
  <c r="I223" i="11"/>
  <c r="F223" i="11"/>
  <c r="O222" i="11"/>
  <c r="L222" i="11"/>
  <c r="I222" i="11"/>
  <c r="F222" i="11"/>
  <c r="O221" i="11"/>
  <c r="L221" i="11"/>
  <c r="I221" i="11"/>
  <c r="F221" i="11"/>
  <c r="C221" i="11"/>
  <c r="O220" i="11"/>
  <c r="L220" i="11"/>
  <c r="I220" i="11"/>
  <c r="F220" i="11"/>
  <c r="C220" i="11" s="1"/>
  <c r="O219" i="11"/>
  <c r="L219" i="11"/>
  <c r="I219" i="11"/>
  <c r="F219" i="11"/>
  <c r="O218" i="11"/>
  <c r="L218" i="11"/>
  <c r="L216" i="11" s="1"/>
  <c r="I218" i="11"/>
  <c r="F218" i="11"/>
  <c r="O217" i="11"/>
  <c r="O216" i="11" s="1"/>
  <c r="L217" i="11"/>
  <c r="I217" i="11"/>
  <c r="F217" i="11"/>
  <c r="C217" i="11"/>
  <c r="N216" i="11"/>
  <c r="M216" i="11"/>
  <c r="K216" i="11"/>
  <c r="J216" i="11"/>
  <c r="H216" i="11"/>
  <c r="G216" i="11"/>
  <c r="E216" i="11"/>
  <c r="D216" i="11"/>
  <c r="O215" i="11"/>
  <c r="L215" i="11"/>
  <c r="I215" i="11"/>
  <c r="F215" i="11"/>
  <c r="O214" i="11"/>
  <c r="L214" i="11"/>
  <c r="I214" i="11"/>
  <c r="F214" i="11"/>
  <c r="O213" i="11"/>
  <c r="L213" i="11"/>
  <c r="C213" i="11" s="1"/>
  <c r="I213" i="11"/>
  <c r="F213" i="11"/>
  <c r="O212" i="11"/>
  <c r="L212" i="11"/>
  <c r="I212" i="11"/>
  <c r="F212" i="11"/>
  <c r="C212" i="11"/>
  <c r="O211" i="11"/>
  <c r="L211" i="11"/>
  <c r="I211" i="11"/>
  <c r="F211" i="11"/>
  <c r="C211" i="11" s="1"/>
  <c r="O210" i="11"/>
  <c r="L210" i="11"/>
  <c r="I210" i="11"/>
  <c r="F210" i="11"/>
  <c r="C210" i="11" s="1"/>
  <c r="O209" i="11"/>
  <c r="L209" i="11"/>
  <c r="I209" i="11"/>
  <c r="F209" i="11"/>
  <c r="C209" i="11"/>
  <c r="O208" i="11"/>
  <c r="O205" i="11" s="1"/>
  <c r="O204" i="11" s="1"/>
  <c r="L208" i="11"/>
  <c r="I208" i="11"/>
  <c r="F208" i="11"/>
  <c r="C208" i="11" s="1"/>
  <c r="O207" i="11"/>
  <c r="L207" i="11"/>
  <c r="I207" i="11"/>
  <c r="F207" i="11"/>
  <c r="O206" i="11"/>
  <c r="L206" i="11"/>
  <c r="L205" i="11" s="1"/>
  <c r="L204" i="11" s="1"/>
  <c r="I206" i="11"/>
  <c r="I205" i="11" s="1"/>
  <c r="F206" i="11"/>
  <c r="N205" i="11"/>
  <c r="N204" i="11" s="1"/>
  <c r="M205" i="11"/>
  <c r="M204" i="11" s="1"/>
  <c r="K205" i="11"/>
  <c r="J205" i="11"/>
  <c r="H205" i="11"/>
  <c r="G205" i="11"/>
  <c r="G204" i="11" s="1"/>
  <c r="E205" i="11"/>
  <c r="D205" i="11"/>
  <c r="K204" i="11"/>
  <c r="J204" i="11"/>
  <c r="H204" i="11"/>
  <c r="D204" i="11"/>
  <c r="O203" i="11"/>
  <c r="L203" i="11"/>
  <c r="I203" i="11"/>
  <c r="F203" i="11"/>
  <c r="C203" i="11" s="1"/>
  <c r="O202" i="11"/>
  <c r="L202" i="11"/>
  <c r="I202" i="11"/>
  <c r="F202" i="11"/>
  <c r="O201" i="11"/>
  <c r="L201" i="11"/>
  <c r="C201" i="11" s="1"/>
  <c r="I201" i="11"/>
  <c r="F201" i="11"/>
  <c r="O200" i="11"/>
  <c r="L200" i="11"/>
  <c r="I200" i="11"/>
  <c r="F200" i="11"/>
  <c r="C200" i="11"/>
  <c r="O199" i="11"/>
  <c r="L199" i="11"/>
  <c r="I199" i="11"/>
  <c r="F199" i="11"/>
  <c r="F198" i="11" s="1"/>
  <c r="N198" i="11"/>
  <c r="M198" i="11"/>
  <c r="M196" i="11" s="1"/>
  <c r="M195" i="11" s="1"/>
  <c r="M194" i="11" s="1"/>
  <c r="L198" i="11"/>
  <c r="K198" i="11"/>
  <c r="J198" i="11"/>
  <c r="I198" i="11"/>
  <c r="H198" i="11"/>
  <c r="H196" i="11" s="1"/>
  <c r="H195" i="11" s="1"/>
  <c r="H194" i="11" s="1"/>
  <c r="G198" i="11"/>
  <c r="E198" i="11"/>
  <c r="E196" i="11" s="1"/>
  <c r="D198" i="11"/>
  <c r="D196" i="11" s="1"/>
  <c r="D195" i="11" s="1"/>
  <c r="O197" i="11"/>
  <c r="L197" i="11"/>
  <c r="I197" i="11"/>
  <c r="C197" i="11" s="1"/>
  <c r="F197" i="11"/>
  <c r="N196" i="11"/>
  <c r="N195" i="11" s="1"/>
  <c r="L196" i="11"/>
  <c r="K196" i="11"/>
  <c r="J196" i="11"/>
  <c r="G196" i="11"/>
  <c r="K195" i="11"/>
  <c r="O193" i="11"/>
  <c r="L193" i="11"/>
  <c r="C193" i="11" s="1"/>
  <c r="I193" i="11"/>
  <c r="I192" i="11" s="1"/>
  <c r="F193" i="11"/>
  <c r="O192" i="11"/>
  <c r="N192" i="11"/>
  <c r="N191" i="11" s="1"/>
  <c r="M192" i="11"/>
  <c r="K192" i="11"/>
  <c r="K191" i="11" s="1"/>
  <c r="J192" i="11"/>
  <c r="J191" i="11" s="1"/>
  <c r="H192" i="11"/>
  <c r="G192" i="11"/>
  <c r="G191" i="11" s="1"/>
  <c r="G187" i="11" s="1"/>
  <c r="F192" i="11"/>
  <c r="F191" i="11" s="1"/>
  <c r="E192" i="11"/>
  <c r="D192" i="11"/>
  <c r="O191" i="11"/>
  <c r="M191" i="11"/>
  <c r="I191" i="11"/>
  <c r="H191" i="11"/>
  <c r="E191" i="11"/>
  <c r="E187" i="11" s="1"/>
  <c r="D191" i="11"/>
  <c r="O190" i="11"/>
  <c r="L190" i="11"/>
  <c r="I190" i="11"/>
  <c r="F190" i="11"/>
  <c r="O189" i="11"/>
  <c r="L189" i="11"/>
  <c r="L188" i="11" s="1"/>
  <c r="I189" i="11"/>
  <c r="I188" i="11" s="1"/>
  <c r="I187" i="11" s="1"/>
  <c r="F189" i="11"/>
  <c r="O188" i="11"/>
  <c r="N188" i="11"/>
  <c r="N187" i="11" s="1"/>
  <c r="M188" i="11"/>
  <c r="K188" i="11"/>
  <c r="K187" i="11" s="1"/>
  <c r="J188" i="11"/>
  <c r="J187" i="11" s="1"/>
  <c r="H188" i="11"/>
  <c r="G188" i="11"/>
  <c r="F188" i="11"/>
  <c r="E188" i="11"/>
  <c r="D188" i="11"/>
  <c r="O187" i="11"/>
  <c r="M187" i="11"/>
  <c r="H187" i="11"/>
  <c r="D187" i="11"/>
  <c r="O186" i="11"/>
  <c r="L186" i="11"/>
  <c r="I186" i="11"/>
  <c r="F186" i="11"/>
  <c r="C186" i="11" s="1"/>
  <c r="O185" i="11"/>
  <c r="O184" i="11" s="1"/>
  <c r="L185" i="11"/>
  <c r="I185" i="11"/>
  <c r="I184" i="11" s="1"/>
  <c r="F185" i="11"/>
  <c r="N184" i="11"/>
  <c r="M184" i="11"/>
  <c r="L184" i="11"/>
  <c r="K184" i="11"/>
  <c r="J184" i="11"/>
  <c r="H184" i="11"/>
  <c r="G184" i="11"/>
  <c r="E184" i="11"/>
  <c r="D184" i="11"/>
  <c r="O183" i="11"/>
  <c r="L183" i="11"/>
  <c r="I183" i="11"/>
  <c r="I179" i="11" s="1"/>
  <c r="C179" i="11" s="1"/>
  <c r="F183" i="11"/>
  <c r="C183" i="11" s="1"/>
  <c r="O182" i="11"/>
  <c r="L182" i="11"/>
  <c r="I182" i="11"/>
  <c r="F182" i="11"/>
  <c r="O181" i="11"/>
  <c r="L181" i="11"/>
  <c r="C181" i="11" s="1"/>
  <c r="I181" i="11"/>
  <c r="F181" i="11"/>
  <c r="O180" i="11"/>
  <c r="O179" i="11" s="1"/>
  <c r="L180" i="11"/>
  <c r="I180" i="11"/>
  <c r="F180" i="11"/>
  <c r="F179" i="11" s="1"/>
  <c r="C180" i="11"/>
  <c r="N179" i="11"/>
  <c r="M179" i="11"/>
  <c r="L179" i="11"/>
  <c r="K179" i="11"/>
  <c r="J179" i="11"/>
  <c r="H179" i="11"/>
  <c r="G179" i="11"/>
  <c r="E179" i="11"/>
  <c r="D179" i="11"/>
  <c r="O178" i="11"/>
  <c r="L178" i="11"/>
  <c r="I178" i="11"/>
  <c r="F178" i="11"/>
  <c r="C178" i="11" s="1"/>
  <c r="O177" i="11"/>
  <c r="L177" i="11"/>
  <c r="I177" i="11"/>
  <c r="C177" i="11" s="1"/>
  <c r="F177" i="11"/>
  <c r="O176" i="11"/>
  <c r="L176" i="11"/>
  <c r="L175" i="11" s="1"/>
  <c r="L174" i="11" s="1"/>
  <c r="L173" i="11" s="1"/>
  <c r="I176" i="11"/>
  <c r="F176" i="11"/>
  <c r="O175" i="11"/>
  <c r="N175" i="11"/>
  <c r="M175" i="11"/>
  <c r="K175" i="11"/>
  <c r="K174" i="11" s="1"/>
  <c r="J175" i="11"/>
  <c r="H175" i="11"/>
  <c r="G175" i="11"/>
  <c r="G174" i="11" s="1"/>
  <c r="G173" i="11" s="1"/>
  <c r="E175" i="11"/>
  <c r="E174" i="11" s="1"/>
  <c r="E173" i="11" s="1"/>
  <c r="D175" i="11"/>
  <c r="N174" i="11"/>
  <c r="N173" i="11" s="1"/>
  <c r="M174" i="11"/>
  <c r="M173" i="11" s="1"/>
  <c r="J174" i="11"/>
  <c r="H174" i="11"/>
  <c r="H173" i="11" s="1"/>
  <c r="D174" i="11"/>
  <c r="D173" i="11" s="1"/>
  <c r="K173" i="11"/>
  <c r="J173" i="11"/>
  <c r="O172" i="11"/>
  <c r="L172" i="11"/>
  <c r="I172" i="11"/>
  <c r="F172" i="11"/>
  <c r="C172" i="11" s="1"/>
  <c r="O171" i="11"/>
  <c r="L171" i="11"/>
  <c r="I171" i="11"/>
  <c r="F171" i="11"/>
  <c r="C171" i="11"/>
  <c r="O170" i="11"/>
  <c r="L170" i="11"/>
  <c r="I170" i="11"/>
  <c r="F170" i="11"/>
  <c r="C170" i="11" s="1"/>
  <c r="O169" i="11"/>
  <c r="L169" i="11"/>
  <c r="I169" i="11"/>
  <c r="F169" i="11"/>
  <c r="C169" i="11"/>
  <c r="O168" i="11"/>
  <c r="L168" i="11"/>
  <c r="I168" i="11"/>
  <c r="F168" i="11"/>
  <c r="C168" i="11" s="1"/>
  <c r="O167" i="11"/>
  <c r="L167" i="11"/>
  <c r="I167" i="11"/>
  <c r="F167" i="11"/>
  <c r="C167" i="11" s="1"/>
  <c r="N166" i="11"/>
  <c r="M166" i="11"/>
  <c r="L166" i="11"/>
  <c r="L165" i="11" s="1"/>
  <c r="K166" i="11"/>
  <c r="J166" i="11"/>
  <c r="J165" i="11" s="1"/>
  <c r="I166" i="11"/>
  <c r="H166" i="11"/>
  <c r="H165" i="11" s="1"/>
  <c r="G166" i="11"/>
  <c r="F166" i="11"/>
  <c r="F165" i="11" s="1"/>
  <c r="E166" i="11"/>
  <c r="E165" i="11" s="1"/>
  <c r="D166" i="11"/>
  <c r="D165" i="11" s="1"/>
  <c r="N165" i="11"/>
  <c r="M165" i="11"/>
  <c r="K165" i="11"/>
  <c r="I165" i="11"/>
  <c r="G165" i="11"/>
  <c r="O164" i="11"/>
  <c r="L164" i="11"/>
  <c r="I164" i="11"/>
  <c r="F164" i="11"/>
  <c r="C164" i="11" s="1"/>
  <c r="O163" i="11"/>
  <c r="L163" i="11"/>
  <c r="I163" i="11"/>
  <c r="F163" i="11"/>
  <c r="C163" i="11" s="1"/>
  <c r="O162" i="11"/>
  <c r="L162" i="11"/>
  <c r="I162" i="11"/>
  <c r="F162" i="11"/>
  <c r="O161" i="11"/>
  <c r="L161" i="11"/>
  <c r="L160" i="11" s="1"/>
  <c r="I161" i="11"/>
  <c r="C161" i="11" s="1"/>
  <c r="F161" i="11"/>
  <c r="O160" i="11"/>
  <c r="N160" i="11"/>
  <c r="M160" i="11"/>
  <c r="K160" i="11"/>
  <c r="J160" i="11"/>
  <c r="H160" i="11"/>
  <c r="G160" i="11"/>
  <c r="F160" i="11"/>
  <c r="E160" i="11"/>
  <c r="D160" i="11"/>
  <c r="O159" i="11"/>
  <c r="L159" i="11"/>
  <c r="I159" i="11"/>
  <c r="F159" i="11"/>
  <c r="C159" i="11" s="1"/>
  <c r="O158" i="11"/>
  <c r="L158" i="11"/>
  <c r="I158" i="11"/>
  <c r="F158" i="11"/>
  <c r="C158" i="11" s="1"/>
  <c r="O157" i="11"/>
  <c r="L157" i="11"/>
  <c r="I157" i="11"/>
  <c r="F157" i="11"/>
  <c r="C157" i="11" s="1"/>
  <c r="O156" i="11"/>
  <c r="L156" i="11"/>
  <c r="I156" i="11"/>
  <c r="F156" i="11"/>
  <c r="C156" i="11"/>
  <c r="O155" i="11"/>
  <c r="L155" i="11"/>
  <c r="I155" i="11"/>
  <c r="F155" i="11"/>
  <c r="C155" i="11" s="1"/>
  <c r="O154" i="11"/>
  <c r="L154" i="11"/>
  <c r="I154" i="11"/>
  <c r="F154" i="11"/>
  <c r="C154" i="11" s="1"/>
  <c r="O153" i="11"/>
  <c r="L153" i="11"/>
  <c r="I153" i="11"/>
  <c r="F153" i="11"/>
  <c r="C153" i="11" s="1"/>
  <c r="O152" i="11"/>
  <c r="O151" i="11" s="1"/>
  <c r="L152" i="11"/>
  <c r="I152" i="11"/>
  <c r="I151" i="11" s="1"/>
  <c r="F152" i="11"/>
  <c r="C152" i="11"/>
  <c r="N151" i="11"/>
  <c r="M151" i="11"/>
  <c r="L151" i="11"/>
  <c r="K151" i="11"/>
  <c r="J151" i="11"/>
  <c r="H151" i="11"/>
  <c r="G151" i="11"/>
  <c r="E151" i="11"/>
  <c r="D151" i="11"/>
  <c r="O150" i="11"/>
  <c r="L150" i="11"/>
  <c r="I150" i="11"/>
  <c r="F150" i="11"/>
  <c r="C150" i="11" s="1"/>
  <c r="O149" i="11"/>
  <c r="L149" i="11"/>
  <c r="I149" i="11"/>
  <c r="F149" i="11"/>
  <c r="C149" i="11" s="1"/>
  <c r="O148" i="11"/>
  <c r="L148" i="11"/>
  <c r="I148" i="11"/>
  <c r="F148" i="11"/>
  <c r="C148" i="11"/>
  <c r="O147" i="11"/>
  <c r="L147" i="11"/>
  <c r="I147" i="11"/>
  <c r="F147" i="11"/>
  <c r="C147" i="11" s="1"/>
  <c r="O146" i="11"/>
  <c r="L146" i="11"/>
  <c r="I146" i="11"/>
  <c r="F146" i="11"/>
  <c r="C146" i="11" s="1"/>
  <c r="O145" i="11"/>
  <c r="L145" i="11"/>
  <c r="L144" i="11" s="1"/>
  <c r="I145" i="11"/>
  <c r="I144" i="11" s="1"/>
  <c r="F145" i="11"/>
  <c r="C145" i="11" s="1"/>
  <c r="O144" i="11"/>
  <c r="N144" i="11"/>
  <c r="M144" i="11"/>
  <c r="K144" i="11"/>
  <c r="J144" i="11"/>
  <c r="H144" i="11"/>
  <c r="G144" i="11"/>
  <c r="E144" i="11"/>
  <c r="D144" i="11"/>
  <c r="O143" i="11"/>
  <c r="O141" i="11" s="1"/>
  <c r="L143" i="11"/>
  <c r="I143" i="11"/>
  <c r="F143" i="11"/>
  <c r="C143" i="11" s="1"/>
  <c r="O142" i="11"/>
  <c r="L142" i="11"/>
  <c r="I142" i="11"/>
  <c r="I141" i="11" s="1"/>
  <c r="F142" i="11"/>
  <c r="C142" i="11" s="1"/>
  <c r="N141" i="11"/>
  <c r="M141" i="11"/>
  <c r="L141" i="11"/>
  <c r="K141" i="11"/>
  <c r="J141" i="11"/>
  <c r="H141" i="11"/>
  <c r="G141" i="11"/>
  <c r="F141" i="11"/>
  <c r="E141" i="11"/>
  <c r="D141" i="11"/>
  <c r="O140" i="11"/>
  <c r="L140" i="11"/>
  <c r="I140" i="11"/>
  <c r="F140" i="11"/>
  <c r="C140" i="11"/>
  <c r="O139" i="11"/>
  <c r="L139" i="11"/>
  <c r="I139" i="11"/>
  <c r="F139" i="11"/>
  <c r="C139" i="11" s="1"/>
  <c r="O138" i="11"/>
  <c r="L138" i="11"/>
  <c r="I138" i="11"/>
  <c r="F138" i="11"/>
  <c r="C138" i="11" s="1"/>
  <c r="O137" i="11"/>
  <c r="L137" i="11"/>
  <c r="L136" i="11" s="1"/>
  <c r="I137" i="11"/>
  <c r="C137" i="11" s="1"/>
  <c r="F137" i="11"/>
  <c r="O136" i="11"/>
  <c r="N136" i="11"/>
  <c r="N130" i="11" s="1"/>
  <c r="M136" i="11"/>
  <c r="K136" i="11"/>
  <c r="J136" i="11"/>
  <c r="J130" i="11" s="1"/>
  <c r="H136" i="11"/>
  <c r="G136" i="11"/>
  <c r="E136" i="11"/>
  <c r="D136" i="11"/>
  <c r="O135" i="11"/>
  <c r="L135" i="11"/>
  <c r="I135" i="11"/>
  <c r="F135" i="11"/>
  <c r="C135" i="11" s="1"/>
  <c r="O134" i="11"/>
  <c r="L134" i="11"/>
  <c r="I134" i="11"/>
  <c r="F134" i="11"/>
  <c r="C134" i="11" s="1"/>
  <c r="O133" i="11"/>
  <c r="L133" i="11"/>
  <c r="I133" i="11"/>
  <c r="C133" i="11" s="1"/>
  <c r="F133" i="11"/>
  <c r="O132" i="11"/>
  <c r="O131" i="11" s="1"/>
  <c r="O130" i="11" s="1"/>
  <c r="L132" i="11"/>
  <c r="I132" i="11"/>
  <c r="F132" i="11"/>
  <c r="C132" i="11"/>
  <c r="N131" i="11"/>
  <c r="M131" i="11"/>
  <c r="L131" i="11"/>
  <c r="L130" i="11" s="1"/>
  <c r="K131" i="11"/>
  <c r="K130" i="11" s="1"/>
  <c r="J131" i="11"/>
  <c r="H131" i="11"/>
  <c r="H130" i="11" s="1"/>
  <c r="H75" i="11" s="1"/>
  <c r="G131" i="11"/>
  <c r="G130" i="11" s="1"/>
  <c r="E131" i="11"/>
  <c r="D131" i="11"/>
  <c r="D130" i="11" s="1"/>
  <c r="D75" i="11" s="1"/>
  <c r="M130" i="11"/>
  <c r="E130" i="11"/>
  <c r="O129" i="11"/>
  <c r="L129" i="11"/>
  <c r="L128" i="11" s="1"/>
  <c r="I129" i="11"/>
  <c r="I128" i="11" s="1"/>
  <c r="C128" i="11" s="1"/>
  <c r="F129" i="11"/>
  <c r="C129" i="11" s="1"/>
  <c r="O128" i="11"/>
  <c r="N128" i="11"/>
  <c r="M128" i="11"/>
  <c r="K128" i="11"/>
  <c r="J128" i="11"/>
  <c r="H128" i="11"/>
  <c r="G128" i="11"/>
  <c r="F128" i="11"/>
  <c r="E128" i="11"/>
  <c r="D128" i="11"/>
  <c r="O127" i="11"/>
  <c r="L127" i="11"/>
  <c r="I127" i="11"/>
  <c r="F127" i="11"/>
  <c r="C127" i="11" s="1"/>
  <c r="O126" i="11"/>
  <c r="L126" i="11"/>
  <c r="I126" i="11"/>
  <c r="F126" i="11"/>
  <c r="C126" i="11" s="1"/>
  <c r="O125" i="11"/>
  <c r="L125" i="11"/>
  <c r="L122" i="11" s="1"/>
  <c r="I125" i="11"/>
  <c r="F125" i="11"/>
  <c r="C125" i="11" s="1"/>
  <c r="O124" i="11"/>
  <c r="L124" i="11"/>
  <c r="I124" i="11"/>
  <c r="F124" i="11"/>
  <c r="C124" i="11"/>
  <c r="O123" i="11"/>
  <c r="O122" i="11" s="1"/>
  <c r="L123" i="11"/>
  <c r="I123" i="11"/>
  <c r="F123" i="11"/>
  <c r="F122" i="11" s="1"/>
  <c r="C122" i="11" s="1"/>
  <c r="N122" i="11"/>
  <c r="M122" i="11"/>
  <c r="K122" i="11"/>
  <c r="J122" i="11"/>
  <c r="I122" i="11"/>
  <c r="H122" i="11"/>
  <c r="G122" i="11"/>
  <c r="E122" i="11"/>
  <c r="D122" i="11"/>
  <c r="O121" i="11"/>
  <c r="L121" i="11"/>
  <c r="I121" i="11"/>
  <c r="F121" i="11"/>
  <c r="C121" i="11" s="1"/>
  <c r="O120" i="11"/>
  <c r="L120" i="11"/>
  <c r="I120" i="11"/>
  <c r="F120" i="11"/>
  <c r="C120" i="11"/>
  <c r="O119" i="11"/>
  <c r="L119" i="11"/>
  <c r="I119" i="11"/>
  <c r="F119" i="11"/>
  <c r="C119" i="11" s="1"/>
  <c r="O118" i="11"/>
  <c r="L118" i="11"/>
  <c r="I118" i="11"/>
  <c r="F118" i="11"/>
  <c r="C118" i="11" s="1"/>
  <c r="O117" i="11"/>
  <c r="L117" i="11"/>
  <c r="L116" i="11" s="1"/>
  <c r="I117" i="11"/>
  <c r="I116" i="11" s="1"/>
  <c r="F117" i="11"/>
  <c r="C117" i="11" s="1"/>
  <c r="O116" i="11"/>
  <c r="N116" i="11"/>
  <c r="M116" i="11"/>
  <c r="K116" i="11"/>
  <c r="J116" i="11"/>
  <c r="H116" i="11"/>
  <c r="G116" i="11"/>
  <c r="E116" i="11"/>
  <c r="D116" i="11"/>
  <c r="O115" i="11"/>
  <c r="L115" i="11"/>
  <c r="I115" i="11"/>
  <c r="F115" i="11"/>
  <c r="C115" i="11" s="1"/>
  <c r="O114" i="11"/>
  <c r="L114" i="11"/>
  <c r="I114" i="11"/>
  <c r="F114" i="11"/>
  <c r="C114" i="11" s="1"/>
  <c r="O113" i="11"/>
  <c r="L113" i="11"/>
  <c r="L112" i="11" s="1"/>
  <c r="I113" i="11"/>
  <c r="I112" i="11" s="1"/>
  <c r="F113" i="11"/>
  <c r="C113" i="11" s="1"/>
  <c r="O112" i="11"/>
  <c r="N112" i="11"/>
  <c r="M112" i="11"/>
  <c r="K112" i="11"/>
  <c r="J112" i="11"/>
  <c r="H112" i="11"/>
  <c r="G112" i="11"/>
  <c r="E112" i="11"/>
  <c r="D112" i="11"/>
  <c r="O111" i="11"/>
  <c r="L111" i="11"/>
  <c r="I111" i="11"/>
  <c r="F111" i="11"/>
  <c r="C111" i="11" s="1"/>
  <c r="O110" i="11"/>
  <c r="L110" i="11"/>
  <c r="I110" i="11"/>
  <c r="F110" i="11"/>
  <c r="C110" i="11" s="1"/>
  <c r="O109" i="11"/>
  <c r="L109" i="11"/>
  <c r="I109" i="11"/>
  <c r="F109" i="11"/>
  <c r="C109" i="11" s="1"/>
  <c r="O108" i="11"/>
  <c r="L108" i="11"/>
  <c r="I108" i="11"/>
  <c r="F108" i="11"/>
  <c r="C108" i="11"/>
  <c r="O107" i="11"/>
  <c r="L107" i="11"/>
  <c r="I107" i="11"/>
  <c r="F107" i="11"/>
  <c r="C107" i="11" s="1"/>
  <c r="O106" i="11"/>
  <c r="L106" i="11"/>
  <c r="I106" i="11"/>
  <c r="F106" i="11"/>
  <c r="C106" i="11" s="1"/>
  <c r="O105" i="11"/>
  <c r="L105" i="11"/>
  <c r="I105" i="11"/>
  <c r="I103" i="11" s="1"/>
  <c r="F105" i="11"/>
  <c r="C105" i="11" s="1"/>
  <c r="O104" i="11"/>
  <c r="O103" i="11" s="1"/>
  <c r="L104" i="11"/>
  <c r="I104" i="11"/>
  <c r="F104" i="11"/>
  <c r="C104" i="11"/>
  <c r="N103" i="11"/>
  <c r="M103" i="11"/>
  <c r="L103" i="11"/>
  <c r="K103" i="11"/>
  <c r="J103" i="11"/>
  <c r="H103" i="11"/>
  <c r="G103" i="11"/>
  <c r="E103" i="11"/>
  <c r="D103" i="11"/>
  <c r="O102" i="11"/>
  <c r="L102" i="11"/>
  <c r="I102" i="11"/>
  <c r="F102" i="11"/>
  <c r="C102" i="11" s="1"/>
  <c r="O101" i="11"/>
  <c r="L101" i="11"/>
  <c r="I101" i="11"/>
  <c r="F101" i="11"/>
  <c r="C101" i="11" s="1"/>
  <c r="O100" i="11"/>
  <c r="L100" i="11"/>
  <c r="I100" i="11"/>
  <c r="F100" i="11"/>
  <c r="C100" i="11"/>
  <c r="O99" i="11"/>
  <c r="L99" i="11"/>
  <c r="I99" i="11"/>
  <c r="F99" i="11"/>
  <c r="C99" i="11" s="1"/>
  <c r="O98" i="11"/>
  <c r="L98" i="11"/>
  <c r="I98" i="11"/>
  <c r="F98" i="11"/>
  <c r="C98" i="11" s="1"/>
  <c r="O97" i="11"/>
  <c r="L97" i="11"/>
  <c r="I97" i="11"/>
  <c r="I95" i="11" s="1"/>
  <c r="F97" i="11"/>
  <c r="C97" i="11" s="1"/>
  <c r="O96" i="11"/>
  <c r="O95" i="11" s="1"/>
  <c r="L96" i="11"/>
  <c r="I96" i="11"/>
  <c r="F96" i="11"/>
  <c r="C96" i="11"/>
  <c r="N95" i="11"/>
  <c r="M95" i="11"/>
  <c r="L95" i="11"/>
  <c r="K95" i="11"/>
  <c r="J95" i="11"/>
  <c r="H95" i="11"/>
  <c r="G95" i="11"/>
  <c r="E95" i="11"/>
  <c r="D95" i="11"/>
  <c r="O94" i="11"/>
  <c r="L94" i="11"/>
  <c r="I94" i="11"/>
  <c r="F94" i="11"/>
  <c r="C94" i="11" s="1"/>
  <c r="O93" i="11"/>
  <c r="L93" i="11"/>
  <c r="I93" i="11"/>
  <c r="F93" i="11"/>
  <c r="C93" i="11" s="1"/>
  <c r="O92" i="11"/>
  <c r="L92" i="11"/>
  <c r="L89" i="11" s="1"/>
  <c r="I92" i="11"/>
  <c r="F92" i="11"/>
  <c r="C92" i="11"/>
  <c r="O91" i="11"/>
  <c r="O89" i="11" s="1"/>
  <c r="L91" i="11"/>
  <c r="I91" i="11"/>
  <c r="F91" i="11"/>
  <c r="C91" i="11" s="1"/>
  <c r="O90" i="11"/>
  <c r="L90" i="11"/>
  <c r="I90" i="11"/>
  <c r="I89" i="11" s="1"/>
  <c r="F90" i="11"/>
  <c r="C90" i="11" s="1"/>
  <c r="N89" i="11"/>
  <c r="M89" i="11"/>
  <c r="M83" i="11" s="1"/>
  <c r="K89" i="11"/>
  <c r="J89" i="11"/>
  <c r="H89" i="11"/>
  <c r="G89" i="11"/>
  <c r="F89" i="11"/>
  <c r="E89" i="11"/>
  <c r="E83" i="11" s="1"/>
  <c r="D89" i="11"/>
  <c r="O88" i="11"/>
  <c r="L88" i="11"/>
  <c r="I88" i="11"/>
  <c r="F88" i="11"/>
  <c r="C88" i="11"/>
  <c r="O87" i="11"/>
  <c r="L87" i="11"/>
  <c r="I87" i="11"/>
  <c r="F87" i="11"/>
  <c r="C87" i="11" s="1"/>
  <c r="O86" i="11"/>
  <c r="L86" i="11"/>
  <c r="I86" i="11"/>
  <c r="F86" i="11"/>
  <c r="C86" i="11" s="1"/>
  <c r="O85" i="11"/>
  <c r="L85" i="11"/>
  <c r="L84" i="11" s="1"/>
  <c r="I85" i="11"/>
  <c r="I84" i="11" s="1"/>
  <c r="I83" i="11" s="1"/>
  <c r="F85" i="11"/>
  <c r="C85" i="11" s="1"/>
  <c r="O84" i="11"/>
  <c r="N84" i="11"/>
  <c r="N83" i="11" s="1"/>
  <c r="M84" i="11"/>
  <c r="K84" i="11"/>
  <c r="K83" i="11" s="1"/>
  <c r="J84" i="11"/>
  <c r="J83" i="11" s="1"/>
  <c r="H84" i="11"/>
  <c r="G84" i="11"/>
  <c r="G83" i="11" s="1"/>
  <c r="E84" i="11"/>
  <c r="D84" i="11"/>
  <c r="H83" i="11"/>
  <c r="D83" i="11"/>
  <c r="O82" i="11"/>
  <c r="L82" i="11"/>
  <c r="I82" i="11"/>
  <c r="F82" i="11"/>
  <c r="C82" i="11" s="1"/>
  <c r="O81" i="11"/>
  <c r="L81" i="11"/>
  <c r="L80" i="11" s="1"/>
  <c r="L76" i="11" s="1"/>
  <c r="I81" i="11"/>
  <c r="C81" i="11" s="1"/>
  <c r="F81" i="11"/>
  <c r="O80" i="11"/>
  <c r="N80" i="11"/>
  <c r="M80" i="11"/>
  <c r="K80" i="11"/>
  <c r="J80" i="11"/>
  <c r="H80" i="11"/>
  <c r="G80" i="11"/>
  <c r="F80" i="11"/>
  <c r="E80" i="11"/>
  <c r="D80" i="11"/>
  <c r="O79" i="11"/>
  <c r="O77" i="11" s="1"/>
  <c r="O76" i="11" s="1"/>
  <c r="L79" i="11"/>
  <c r="I79" i="11"/>
  <c r="F79" i="11"/>
  <c r="C79" i="11" s="1"/>
  <c r="O78" i="11"/>
  <c r="L78" i="11"/>
  <c r="I78" i="11"/>
  <c r="I77" i="11" s="1"/>
  <c r="F78" i="11"/>
  <c r="C78" i="11" s="1"/>
  <c r="N77" i="11"/>
  <c r="N76" i="11" s="1"/>
  <c r="N75" i="11" s="1"/>
  <c r="M77" i="11"/>
  <c r="M76" i="11" s="1"/>
  <c r="M75" i="11" s="1"/>
  <c r="L77" i="11"/>
  <c r="K77" i="11"/>
  <c r="J77" i="11"/>
  <c r="J76" i="11" s="1"/>
  <c r="H77" i="11"/>
  <c r="G77" i="11"/>
  <c r="F77" i="11"/>
  <c r="E77" i="11"/>
  <c r="E76" i="11" s="1"/>
  <c r="D77" i="11"/>
  <c r="K76" i="11"/>
  <c r="K75" i="11" s="1"/>
  <c r="H76" i="11"/>
  <c r="G76" i="11"/>
  <c r="D76" i="11"/>
  <c r="O74" i="11"/>
  <c r="L74" i="11"/>
  <c r="I74" i="11"/>
  <c r="F74" i="11"/>
  <c r="C74" i="11" s="1"/>
  <c r="O73" i="11"/>
  <c r="L73" i="11"/>
  <c r="I73" i="11"/>
  <c r="C73" i="11" s="1"/>
  <c r="F73" i="11"/>
  <c r="O72" i="11"/>
  <c r="L72" i="11"/>
  <c r="L69" i="11" s="1"/>
  <c r="L67" i="11" s="1"/>
  <c r="I72" i="11"/>
  <c r="F72" i="11"/>
  <c r="C72" i="11"/>
  <c r="O71" i="11"/>
  <c r="O69" i="11" s="1"/>
  <c r="L71" i="11"/>
  <c r="I71" i="11"/>
  <c r="F71" i="11"/>
  <c r="C71" i="11" s="1"/>
  <c r="O70" i="11"/>
  <c r="L70" i="11"/>
  <c r="I70" i="11"/>
  <c r="I69" i="11" s="1"/>
  <c r="I67" i="11" s="1"/>
  <c r="F70" i="11"/>
  <c r="C70" i="11" s="1"/>
  <c r="N69" i="11"/>
  <c r="N67" i="11" s="1"/>
  <c r="N53" i="11" s="1"/>
  <c r="N52" i="11" s="1"/>
  <c r="M69" i="11"/>
  <c r="M67" i="11" s="1"/>
  <c r="K69" i="11"/>
  <c r="J69" i="11"/>
  <c r="J67" i="11" s="1"/>
  <c r="J53" i="11" s="1"/>
  <c r="H69" i="11"/>
  <c r="G69" i="11"/>
  <c r="F69" i="11"/>
  <c r="C69" i="11" s="1"/>
  <c r="E69" i="11"/>
  <c r="E67" i="11" s="1"/>
  <c r="D69" i="11"/>
  <c r="O68" i="11"/>
  <c r="L68" i="11"/>
  <c r="I68" i="11"/>
  <c r="F68" i="11"/>
  <c r="C68" i="11"/>
  <c r="K67" i="11"/>
  <c r="H67" i="11"/>
  <c r="G67" i="11"/>
  <c r="D67" i="11"/>
  <c r="O66" i="11"/>
  <c r="L66" i="11"/>
  <c r="I66" i="11"/>
  <c r="F66" i="11"/>
  <c r="C66" i="11" s="1"/>
  <c r="O65" i="11"/>
  <c r="L65" i="11"/>
  <c r="I65" i="11"/>
  <c r="C65" i="11" s="1"/>
  <c r="F65" i="11"/>
  <c r="O64" i="11"/>
  <c r="L64" i="11"/>
  <c r="I64" i="11"/>
  <c r="F64" i="11"/>
  <c r="C64" i="11"/>
  <c r="O63" i="11"/>
  <c r="L63" i="11"/>
  <c r="I63" i="11"/>
  <c r="F63" i="11"/>
  <c r="C63" i="11" s="1"/>
  <c r="O62" i="11"/>
  <c r="L62" i="11"/>
  <c r="I62" i="11"/>
  <c r="F62" i="11"/>
  <c r="C62" i="11" s="1"/>
  <c r="O61" i="11"/>
  <c r="L61" i="11"/>
  <c r="L58" i="11" s="1"/>
  <c r="I61" i="11"/>
  <c r="C61" i="11" s="1"/>
  <c r="F61" i="11"/>
  <c r="O60" i="11"/>
  <c r="L60" i="11"/>
  <c r="I60" i="11"/>
  <c r="F60" i="11"/>
  <c r="C60" i="11"/>
  <c r="O59" i="11"/>
  <c r="O58" i="11" s="1"/>
  <c r="L59" i="11"/>
  <c r="I59" i="11"/>
  <c r="F59" i="11"/>
  <c r="F58" i="11" s="1"/>
  <c r="N58" i="11"/>
  <c r="M58" i="11"/>
  <c r="K58" i="11"/>
  <c r="J58" i="11"/>
  <c r="I58" i="11"/>
  <c r="H58" i="11"/>
  <c r="G58" i="11"/>
  <c r="E58" i="11"/>
  <c r="D58" i="11"/>
  <c r="O57" i="11"/>
  <c r="L57" i="11"/>
  <c r="I57" i="11"/>
  <c r="C57" i="11" s="1"/>
  <c r="F57" i="11"/>
  <c r="O56" i="11"/>
  <c r="O55" i="11" s="1"/>
  <c r="L56" i="11"/>
  <c r="I56" i="11"/>
  <c r="F56" i="11"/>
  <c r="C56" i="11"/>
  <c r="N55" i="11"/>
  <c r="M55" i="11"/>
  <c r="L55" i="11"/>
  <c r="L54" i="11" s="1"/>
  <c r="L53" i="11" s="1"/>
  <c r="K55" i="11"/>
  <c r="K54" i="11" s="1"/>
  <c r="K53" i="11" s="1"/>
  <c r="J55" i="11"/>
  <c r="H55" i="11"/>
  <c r="H54" i="11" s="1"/>
  <c r="H53" i="11" s="1"/>
  <c r="H52" i="11" s="1"/>
  <c r="H51" i="11" s="1"/>
  <c r="G55" i="11"/>
  <c r="G54" i="11" s="1"/>
  <c r="G53" i="11" s="1"/>
  <c r="F55" i="11"/>
  <c r="E55" i="11"/>
  <c r="D55" i="11"/>
  <c r="D54" i="11" s="1"/>
  <c r="D53" i="11" s="1"/>
  <c r="D52" i="11" s="1"/>
  <c r="N54" i="11"/>
  <c r="M54" i="11"/>
  <c r="M53" i="11" s="1"/>
  <c r="J54" i="11"/>
  <c r="E54" i="11"/>
  <c r="E53" i="11" s="1"/>
  <c r="O47" i="11"/>
  <c r="C47" i="11"/>
  <c r="O46" i="11"/>
  <c r="O45" i="11" s="1"/>
  <c r="N45" i="11"/>
  <c r="M45" i="11"/>
  <c r="L44" i="11"/>
  <c r="I44" i="11"/>
  <c r="I43" i="11" s="1"/>
  <c r="F44" i="11"/>
  <c r="C44" i="11" s="1"/>
  <c r="L43" i="11"/>
  <c r="K43" i="11"/>
  <c r="J43" i="11"/>
  <c r="H43" i="11"/>
  <c r="G43" i="11"/>
  <c r="G20" i="11" s="1"/>
  <c r="F43" i="11"/>
  <c r="E43" i="11"/>
  <c r="D43" i="11"/>
  <c r="F42" i="11"/>
  <c r="F41" i="11" s="1"/>
  <c r="C41" i="11" s="1"/>
  <c r="E41" i="11"/>
  <c r="D41" i="11"/>
  <c r="L40" i="11"/>
  <c r="C40" i="11"/>
  <c r="L39" i="11"/>
  <c r="C39" i="11" s="1"/>
  <c r="L38" i="11"/>
  <c r="C38" i="11"/>
  <c r="L37" i="11"/>
  <c r="L36" i="11" s="1"/>
  <c r="C36" i="11" s="1"/>
  <c r="K36" i="11"/>
  <c r="J36" i="11"/>
  <c r="L35" i="11"/>
  <c r="C35" i="11"/>
  <c r="L34" i="11"/>
  <c r="L33" i="11" s="1"/>
  <c r="C33" i="11" s="1"/>
  <c r="K33" i="11"/>
  <c r="J33" i="11"/>
  <c r="L32" i="11"/>
  <c r="C32" i="11"/>
  <c r="L31" i="11"/>
  <c r="K31" i="11"/>
  <c r="J31" i="11"/>
  <c r="C31" i="11"/>
  <c r="L30" i="11"/>
  <c r="C30" i="11" s="1"/>
  <c r="L29" i="11"/>
  <c r="C29" i="11"/>
  <c r="L28" i="11"/>
  <c r="L27" i="11" s="1"/>
  <c r="K27" i="11"/>
  <c r="J27" i="11"/>
  <c r="K26" i="11"/>
  <c r="J26" i="11"/>
  <c r="F25" i="11"/>
  <c r="C25" i="11"/>
  <c r="I24" i="11"/>
  <c r="C24" i="11" s="1"/>
  <c r="F24" i="11"/>
  <c r="O23" i="11"/>
  <c r="L23" i="11"/>
  <c r="I23" i="11"/>
  <c r="F23" i="11"/>
  <c r="C23" i="11"/>
  <c r="O22" i="11"/>
  <c r="O21" i="11" s="1"/>
  <c r="L22" i="11"/>
  <c r="I22" i="11"/>
  <c r="F22" i="11"/>
  <c r="F21" i="11" s="1"/>
  <c r="N21" i="11"/>
  <c r="N289" i="11" s="1"/>
  <c r="N288" i="11" s="1"/>
  <c r="M21" i="11"/>
  <c r="M289" i="11" s="1"/>
  <c r="M288" i="11" s="1"/>
  <c r="L21" i="11"/>
  <c r="L289" i="11" s="1"/>
  <c r="L288" i="11" s="1"/>
  <c r="K21" i="11"/>
  <c r="K289" i="11" s="1"/>
  <c r="K288" i="11" s="1"/>
  <c r="J21" i="11"/>
  <c r="J289" i="11" s="1"/>
  <c r="J288" i="11" s="1"/>
  <c r="I21" i="11"/>
  <c r="I289" i="11" s="1"/>
  <c r="H21" i="11"/>
  <c r="H289" i="11" s="1"/>
  <c r="H288" i="11" s="1"/>
  <c r="G21" i="11"/>
  <c r="G289" i="11" s="1"/>
  <c r="G288" i="11" s="1"/>
  <c r="E21" i="11"/>
  <c r="E289" i="11" s="1"/>
  <c r="E288" i="11" s="1"/>
  <c r="D21" i="11"/>
  <c r="D289" i="11" s="1"/>
  <c r="D288" i="11" s="1"/>
  <c r="N20" i="11"/>
  <c r="M20" i="11"/>
  <c r="J20" i="11"/>
  <c r="E20" i="11"/>
  <c r="H287" i="11" l="1"/>
  <c r="H50" i="11"/>
  <c r="F54" i="11"/>
  <c r="C58" i="11"/>
  <c r="C45" i="11"/>
  <c r="G52" i="11"/>
  <c r="C77" i="11"/>
  <c r="L75" i="11"/>
  <c r="O83" i="11"/>
  <c r="C89" i="11"/>
  <c r="G195" i="11"/>
  <c r="N194" i="11"/>
  <c r="N51" i="11" s="1"/>
  <c r="O289" i="11"/>
  <c r="O288" i="11" s="1"/>
  <c r="O20" i="11"/>
  <c r="C141" i="11"/>
  <c r="D194" i="11"/>
  <c r="C43" i="11"/>
  <c r="I20" i="11"/>
  <c r="D51" i="11"/>
  <c r="F20" i="11"/>
  <c r="C21" i="11"/>
  <c r="L26" i="11"/>
  <c r="C27" i="11"/>
  <c r="M52" i="11"/>
  <c r="M51" i="11" s="1"/>
  <c r="M50" i="11" s="1"/>
  <c r="K52" i="11"/>
  <c r="O54" i="11"/>
  <c r="O53" i="11" s="1"/>
  <c r="O67" i="11"/>
  <c r="G75" i="11"/>
  <c r="E75" i="11"/>
  <c r="E52" i="11" s="1"/>
  <c r="E51" i="11" s="1"/>
  <c r="J75" i="11"/>
  <c r="J52" i="11" s="1"/>
  <c r="J51" i="11" s="1"/>
  <c r="L83" i="11"/>
  <c r="C191" i="11"/>
  <c r="L195" i="11"/>
  <c r="F196" i="11"/>
  <c r="D20" i="11"/>
  <c r="H20" i="11"/>
  <c r="L20" i="11"/>
  <c r="C28" i="11"/>
  <c r="C34" i="11"/>
  <c r="C37" i="11"/>
  <c r="C42" i="11"/>
  <c r="C46" i="11"/>
  <c r="F67" i="11"/>
  <c r="C67" i="11" s="1"/>
  <c r="I80" i="11"/>
  <c r="C80" i="11" s="1"/>
  <c r="F95" i="11"/>
  <c r="C95" i="11" s="1"/>
  <c r="F103" i="11"/>
  <c r="C103" i="11" s="1"/>
  <c r="F131" i="11"/>
  <c r="I136" i="11"/>
  <c r="F151" i="11"/>
  <c r="C151" i="11" s="1"/>
  <c r="I160" i="11"/>
  <c r="C160" i="11" s="1"/>
  <c r="C162" i="11"/>
  <c r="I175" i="11"/>
  <c r="I174" i="11" s="1"/>
  <c r="I173" i="11" s="1"/>
  <c r="F175" i="11"/>
  <c r="C185" i="11"/>
  <c r="C190" i="11"/>
  <c r="C199" i="11"/>
  <c r="O198" i="11"/>
  <c r="C198" i="11" s="1"/>
  <c r="F205" i="11"/>
  <c r="C206" i="11"/>
  <c r="C207" i="11"/>
  <c r="C214" i="11"/>
  <c r="C215" i="11"/>
  <c r="I216" i="11"/>
  <c r="C222" i="11"/>
  <c r="C223" i="11"/>
  <c r="D230" i="11"/>
  <c r="N230" i="11"/>
  <c r="N286" i="11" s="1"/>
  <c r="L231" i="11"/>
  <c r="L230" i="11" s="1"/>
  <c r="I259" i="11"/>
  <c r="O270" i="11"/>
  <c r="O269" i="11" s="1"/>
  <c r="L269" i="11"/>
  <c r="D286" i="11"/>
  <c r="M286" i="11"/>
  <c r="I288" i="11"/>
  <c r="I289" i="12"/>
  <c r="I288" i="12" s="1"/>
  <c r="I20" i="12"/>
  <c r="C21" i="12"/>
  <c r="C55" i="12"/>
  <c r="I67" i="12"/>
  <c r="E75" i="12"/>
  <c r="H75" i="12"/>
  <c r="F76" i="12"/>
  <c r="C77" i="12"/>
  <c r="F83" i="12"/>
  <c r="C184" i="12"/>
  <c r="C22" i="11"/>
  <c r="M287" i="11"/>
  <c r="C59" i="11"/>
  <c r="F76" i="11"/>
  <c r="F84" i="11"/>
  <c r="F112" i="11"/>
  <c r="C112" i="11" s="1"/>
  <c r="F116" i="11"/>
  <c r="C116" i="11" s="1"/>
  <c r="C123" i="11"/>
  <c r="F136" i="11"/>
  <c r="F144" i="11"/>
  <c r="C144" i="11" s="1"/>
  <c r="I204" i="11"/>
  <c r="I53" i="12"/>
  <c r="F67" i="12"/>
  <c r="C67" i="12" s="1"/>
  <c r="C69" i="12"/>
  <c r="C112" i="12"/>
  <c r="O174" i="11"/>
  <c r="O173" i="11" s="1"/>
  <c r="F187" i="11"/>
  <c r="C192" i="11"/>
  <c r="L192" i="11"/>
  <c r="L191" i="11" s="1"/>
  <c r="L187" i="11" s="1"/>
  <c r="L286" i="11" s="1"/>
  <c r="I196" i="11"/>
  <c r="I195" i="11" s="1"/>
  <c r="K230" i="11"/>
  <c r="K194" i="11" s="1"/>
  <c r="I270" i="11"/>
  <c r="I269" i="11" s="1"/>
  <c r="G286" i="11"/>
  <c r="K286" i="11"/>
  <c r="C27" i="12"/>
  <c r="L26" i="12"/>
  <c r="N52" i="12"/>
  <c r="N51" i="12" s="1"/>
  <c r="N50" i="12" s="1"/>
  <c r="H52" i="12"/>
  <c r="H51" i="12" s="1"/>
  <c r="C80" i="12"/>
  <c r="C95" i="12"/>
  <c r="L130" i="12"/>
  <c r="O130" i="12"/>
  <c r="I173" i="12"/>
  <c r="K20" i="11"/>
  <c r="I55" i="11"/>
  <c r="I131" i="11"/>
  <c r="I130" i="11" s="1"/>
  <c r="O166" i="11"/>
  <c r="O165" i="11" s="1"/>
  <c r="C165" i="11" s="1"/>
  <c r="C176" i="11"/>
  <c r="C182" i="11"/>
  <c r="F184" i="11"/>
  <c r="C184" i="11" s="1"/>
  <c r="C188" i="11"/>
  <c r="C189" i="11"/>
  <c r="J195" i="11"/>
  <c r="J194" i="11" s="1"/>
  <c r="C202" i="11"/>
  <c r="E204" i="11"/>
  <c r="E195" i="11" s="1"/>
  <c r="E194" i="11" s="1"/>
  <c r="C218" i="11"/>
  <c r="C219" i="11"/>
  <c r="C228" i="11"/>
  <c r="F227" i="11"/>
  <c r="C227" i="11" s="1"/>
  <c r="O231" i="11"/>
  <c r="O230" i="11" s="1"/>
  <c r="G230" i="11"/>
  <c r="C233" i="11"/>
  <c r="I231" i="11"/>
  <c r="I230" i="11" s="1"/>
  <c r="C238" i="11"/>
  <c r="H286" i="11"/>
  <c r="C45" i="12"/>
  <c r="E52" i="12"/>
  <c r="J52" i="12"/>
  <c r="J51" i="12" s="1"/>
  <c r="J50" i="12" s="1"/>
  <c r="D52" i="12"/>
  <c r="M75" i="12"/>
  <c r="M52" i="12" s="1"/>
  <c r="M51" i="12" s="1"/>
  <c r="O76" i="12"/>
  <c r="O75" i="12" s="1"/>
  <c r="O52" i="12" s="1"/>
  <c r="I83" i="12"/>
  <c r="O83" i="12"/>
  <c r="C89" i="12"/>
  <c r="C131" i="12"/>
  <c r="C136" i="12"/>
  <c r="C175" i="12"/>
  <c r="O174" i="12"/>
  <c r="O173" i="12" s="1"/>
  <c r="F235" i="11"/>
  <c r="C235" i="11" s="1"/>
  <c r="F283" i="11"/>
  <c r="F20" i="12"/>
  <c r="J20" i="12"/>
  <c r="N20" i="12"/>
  <c r="F141" i="12"/>
  <c r="I166" i="12"/>
  <c r="I165" i="12" s="1"/>
  <c r="F166" i="12"/>
  <c r="C177" i="12"/>
  <c r="C185" i="12"/>
  <c r="J194" i="12"/>
  <c r="D195" i="12"/>
  <c r="D194" i="12" s="1"/>
  <c r="O196" i="12"/>
  <c r="O205" i="12"/>
  <c r="O204" i="12" s="1"/>
  <c r="F216" i="12"/>
  <c r="C217" i="12"/>
  <c r="E230" i="12"/>
  <c r="C246" i="12"/>
  <c r="M286" i="12"/>
  <c r="C272" i="12"/>
  <c r="O270" i="12"/>
  <c r="O269" i="12" s="1"/>
  <c r="F216" i="11"/>
  <c r="C216" i="11" s="1"/>
  <c r="F252" i="11"/>
  <c r="F260" i="11"/>
  <c r="F264" i="11"/>
  <c r="C264" i="11" s="1"/>
  <c r="F276" i="11"/>
  <c r="G20" i="12"/>
  <c r="K20" i="12"/>
  <c r="O20" i="12"/>
  <c r="F54" i="12"/>
  <c r="F58" i="12"/>
  <c r="C81" i="12"/>
  <c r="L84" i="12"/>
  <c r="C84" i="12" s="1"/>
  <c r="C85" i="12"/>
  <c r="L112" i="12"/>
  <c r="C145" i="12"/>
  <c r="I151" i="12"/>
  <c r="I130" i="12" s="1"/>
  <c r="C157" i="12"/>
  <c r="C169" i="12"/>
  <c r="J174" i="12"/>
  <c r="J173" i="12" s="1"/>
  <c r="N174" i="12"/>
  <c r="N173" i="12" s="1"/>
  <c r="N286" i="12" s="1"/>
  <c r="C180" i="12"/>
  <c r="L205" i="12"/>
  <c r="F204" i="12"/>
  <c r="C205" i="12"/>
  <c r="L259" i="12"/>
  <c r="F151" i="12"/>
  <c r="C151" i="12" s="1"/>
  <c r="F160" i="12"/>
  <c r="C160" i="12" s="1"/>
  <c r="F174" i="12"/>
  <c r="C181" i="12"/>
  <c r="F188" i="12"/>
  <c r="C189" i="12"/>
  <c r="F192" i="12"/>
  <c r="E194" i="12"/>
  <c r="C200" i="12"/>
  <c r="I198" i="12"/>
  <c r="C208" i="12"/>
  <c r="I205" i="12"/>
  <c r="L216" i="12"/>
  <c r="F231" i="12"/>
  <c r="C233" i="12"/>
  <c r="G230" i="12"/>
  <c r="G194" i="12" s="1"/>
  <c r="G51" i="12" s="1"/>
  <c r="O288" i="12"/>
  <c r="J287" i="12"/>
  <c r="L58" i="12"/>
  <c r="L54" i="12" s="1"/>
  <c r="L53" i="12" s="1"/>
  <c r="L122" i="12"/>
  <c r="C122" i="12" s="1"/>
  <c r="F196" i="12"/>
  <c r="C197" i="12"/>
  <c r="C199" i="12"/>
  <c r="L198" i="12"/>
  <c r="L196" i="12" s="1"/>
  <c r="E286" i="12"/>
  <c r="J286" i="12"/>
  <c r="I227" i="12"/>
  <c r="C227" i="12" s="1"/>
  <c r="I235" i="12"/>
  <c r="C235" i="12" s="1"/>
  <c r="F238" i="12"/>
  <c r="C238" i="12" s="1"/>
  <c r="C243" i="12"/>
  <c r="L246" i="12"/>
  <c r="C255" i="12"/>
  <c r="C261" i="12"/>
  <c r="C267" i="12"/>
  <c r="I276" i="12"/>
  <c r="I270" i="12" s="1"/>
  <c r="I269" i="12" s="1"/>
  <c r="F276" i="12"/>
  <c r="C293" i="12"/>
  <c r="C27" i="13"/>
  <c r="L26" i="13"/>
  <c r="E52" i="13"/>
  <c r="E51" i="13" s="1"/>
  <c r="H52" i="13"/>
  <c r="H51" i="13" s="1"/>
  <c r="I67" i="13"/>
  <c r="I53" i="13" s="1"/>
  <c r="M75" i="13"/>
  <c r="L76" i="13"/>
  <c r="O83" i="13"/>
  <c r="O75" i="13" s="1"/>
  <c r="O52" i="13" s="1"/>
  <c r="O51" i="13" s="1"/>
  <c r="C89" i="13"/>
  <c r="C283" i="12"/>
  <c r="C45" i="13"/>
  <c r="G287" i="13"/>
  <c r="G50" i="13"/>
  <c r="J52" i="13"/>
  <c r="J51" i="13" s="1"/>
  <c r="J50" i="13" s="1"/>
  <c r="C67" i="13"/>
  <c r="F174" i="13"/>
  <c r="L252" i="12"/>
  <c r="L251" i="12" s="1"/>
  <c r="L264" i="12"/>
  <c r="L281" i="12"/>
  <c r="C281" i="12" s="1"/>
  <c r="C297" i="12"/>
  <c r="F288" i="12"/>
  <c r="O289" i="13"/>
  <c r="O288" i="13" s="1"/>
  <c r="O20" i="13"/>
  <c r="J75" i="13"/>
  <c r="N75" i="13"/>
  <c r="N52" i="13" s="1"/>
  <c r="N51" i="13" s="1"/>
  <c r="L238" i="12"/>
  <c r="L231" i="12" s="1"/>
  <c r="L230" i="12" s="1"/>
  <c r="I252" i="12"/>
  <c r="I251" i="12" s="1"/>
  <c r="F252" i="12"/>
  <c r="G259" i="12"/>
  <c r="K259" i="12"/>
  <c r="K230" i="12" s="1"/>
  <c r="I264" i="12"/>
  <c r="I259" i="12" s="1"/>
  <c r="F264" i="12"/>
  <c r="C275" i="12"/>
  <c r="L276" i="12"/>
  <c r="L270" i="12" s="1"/>
  <c r="L269" i="12" s="1"/>
  <c r="D286" i="12"/>
  <c r="H286" i="12"/>
  <c r="L283" i="12"/>
  <c r="L289" i="12" s="1"/>
  <c r="C291" i="12"/>
  <c r="M52" i="13"/>
  <c r="M51" i="13" s="1"/>
  <c r="M50" i="13" s="1"/>
  <c r="L54" i="13"/>
  <c r="L53" i="13" s="1"/>
  <c r="K75" i="13"/>
  <c r="K52" i="13" s="1"/>
  <c r="K51" i="13" s="1"/>
  <c r="L83" i="13"/>
  <c r="L130" i="13"/>
  <c r="L187" i="13"/>
  <c r="G20" i="13"/>
  <c r="K20" i="13"/>
  <c r="F21" i="13"/>
  <c r="F54" i="13"/>
  <c r="F58" i="13"/>
  <c r="C58" i="13" s="1"/>
  <c r="C69" i="13"/>
  <c r="C77" i="13"/>
  <c r="C81" i="13"/>
  <c r="C85" i="13"/>
  <c r="C113" i="13"/>
  <c r="C117" i="13"/>
  <c r="F122" i="13"/>
  <c r="C122" i="13" s="1"/>
  <c r="C129" i="13"/>
  <c r="I131" i="13"/>
  <c r="I130" i="13" s="1"/>
  <c r="C142" i="13"/>
  <c r="C155" i="13"/>
  <c r="I160" i="13"/>
  <c r="C160" i="13" s="1"/>
  <c r="F165" i="13"/>
  <c r="C167" i="13"/>
  <c r="D174" i="13"/>
  <c r="D173" i="13" s="1"/>
  <c r="D52" i="13" s="1"/>
  <c r="D51" i="13" s="1"/>
  <c r="H174" i="13"/>
  <c r="H173" i="13" s="1"/>
  <c r="C177" i="13"/>
  <c r="C183" i="13"/>
  <c r="C185" i="13"/>
  <c r="I188" i="13"/>
  <c r="C233" i="13"/>
  <c r="I231" i="13"/>
  <c r="I230" i="13" s="1"/>
  <c r="M230" i="13"/>
  <c r="L259" i="13"/>
  <c r="L230" i="13" s="1"/>
  <c r="L194" i="13" s="1"/>
  <c r="K286" i="13"/>
  <c r="L270" i="13"/>
  <c r="L269" i="13" s="1"/>
  <c r="C281" i="13"/>
  <c r="O289" i="14"/>
  <c r="O288" i="14" s="1"/>
  <c r="I43" i="13"/>
  <c r="C43" i="13" s="1"/>
  <c r="C70" i="13"/>
  <c r="C78" i="13"/>
  <c r="I80" i="13"/>
  <c r="C80" i="13" s="1"/>
  <c r="I84" i="13"/>
  <c r="C84" i="13" s="1"/>
  <c r="C90" i="13"/>
  <c r="F95" i="13"/>
  <c r="C95" i="13" s="1"/>
  <c r="F103" i="13"/>
  <c r="C103" i="13" s="1"/>
  <c r="I112" i="13"/>
  <c r="C112" i="13" s="1"/>
  <c r="I116" i="13"/>
  <c r="C116" i="13" s="1"/>
  <c r="F131" i="13"/>
  <c r="C135" i="13"/>
  <c r="C143" i="13"/>
  <c r="O151" i="13"/>
  <c r="C151" i="13" s="1"/>
  <c r="C163" i="13"/>
  <c r="I175" i="13"/>
  <c r="I174" i="13" s="1"/>
  <c r="I173" i="13" s="1"/>
  <c r="I204" i="13"/>
  <c r="C205" i="13"/>
  <c r="C227" i="13"/>
  <c r="C235" i="13"/>
  <c r="O259" i="13"/>
  <c r="D286" i="13"/>
  <c r="H286" i="13"/>
  <c r="M286" i="13"/>
  <c r="L53" i="14"/>
  <c r="L52" i="14" s="1"/>
  <c r="E20" i="13"/>
  <c r="O131" i="13"/>
  <c r="O130" i="13" s="1"/>
  <c r="F136" i="13"/>
  <c r="C136" i="13" s="1"/>
  <c r="F144" i="13"/>
  <c r="C144" i="13" s="1"/>
  <c r="L166" i="13"/>
  <c r="L165" i="13" s="1"/>
  <c r="C193" i="13"/>
  <c r="M194" i="13"/>
  <c r="G286" i="13"/>
  <c r="E286" i="13"/>
  <c r="J286" i="13"/>
  <c r="I288" i="13"/>
  <c r="C191" i="13"/>
  <c r="F204" i="13"/>
  <c r="C204" i="13" s="1"/>
  <c r="O230" i="13"/>
  <c r="O194" i="13" s="1"/>
  <c r="F196" i="13"/>
  <c r="C199" i="13"/>
  <c r="F216" i="13"/>
  <c r="C216" i="13" s="1"/>
  <c r="F252" i="13"/>
  <c r="F260" i="13"/>
  <c r="F264" i="13"/>
  <c r="C264" i="13" s="1"/>
  <c r="F272" i="13"/>
  <c r="F276" i="13"/>
  <c r="C276" i="13" s="1"/>
  <c r="C283" i="13"/>
  <c r="H20" i="14"/>
  <c r="K289" i="14"/>
  <c r="K288" i="14" s="1"/>
  <c r="K20" i="14"/>
  <c r="L27" i="14"/>
  <c r="C37" i="14"/>
  <c r="L36" i="14"/>
  <c r="C36" i="14" s="1"/>
  <c r="C42" i="14"/>
  <c r="F41" i="14"/>
  <c r="L67" i="14"/>
  <c r="I76" i="14"/>
  <c r="M75" i="14"/>
  <c r="M52" i="14" s="1"/>
  <c r="M51" i="14" s="1"/>
  <c r="C84" i="14"/>
  <c r="C128" i="14"/>
  <c r="C141" i="14"/>
  <c r="I198" i="13"/>
  <c r="I196" i="13" s="1"/>
  <c r="I238" i="13"/>
  <c r="I246" i="13"/>
  <c r="C284" i="13"/>
  <c r="I290" i="13"/>
  <c r="G289" i="14"/>
  <c r="G288" i="14" s="1"/>
  <c r="G20" i="14"/>
  <c r="K287" i="14"/>
  <c r="E75" i="14"/>
  <c r="E52" i="14" s="1"/>
  <c r="E51" i="14" s="1"/>
  <c r="O76" i="14"/>
  <c r="O75" i="14" s="1"/>
  <c r="C80" i="14"/>
  <c r="C112" i="14"/>
  <c r="F238" i="13"/>
  <c r="F246" i="13"/>
  <c r="F290" i="13"/>
  <c r="C290" i="13" s="1"/>
  <c r="C24" i="14"/>
  <c r="D50" i="14"/>
  <c r="G287" i="14"/>
  <c r="G50" i="14"/>
  <c r="O52" i="14"/>
  <c r="F76" i="14"/>
  <c r="C77" i="14"/>
  <c r="C136" i="14"/>
  <c r="C23" i="14"/>
  <c r="I21" i="14"/>
  <c r="J287" i="14"/>
  <c r="J20" i="14"/>
  <c r="C34" i="14"/>
  <c r="L33" i="14"/>
  <c r="C33" i="14" s="1"/>
  <c r="C46" i="14"/>
  <c r="O45" i="14"/>
  <c r="O20" i="14" s="1"/>
  <c r="F53" i="14"/>
  <c r="F67" i="14"/>
  <c r="C69" i="14"/>
  <c r="F288" i="14"/>
  <c r="I55" i="14"/>
  <c r="I67" i="14"/>
  <c r="I95" i="14"/>
  <c r="I83" i="14" s="1"/>
  <c r="I103" i="14"/>
  <c r="I131" i="14"/>
  <c r="I130" i="14" s="1"/>
  <c r="C165" i="14"/>
  <c r="C269" i="14"/>
  <c r="D286" i="14"/>
  <c r="H286" i="14"/>
  <c r="G12" i="15"/>
  <c r="I57" i="15"/>
  <c r="H57" i="15"/>
  <c r="H12" i="15" s="1"/>
  <c r="H86" i="15"/>
  <c r="I203" i="15"/>
  <c r="H235" i="15"/>
  <c r="C70" i="14"/>
  <c r="C78" i="14"/>
  <c r="F83" i="14"/>
  <c r="C90" i="14"/>
  <c r="F95" i="14"/>
  <c r="F103" i="14"/>
  <c r="C103" i="14" s="1"/>
  <c r="F131" i="14"/>
  <c r="C142" i="14"/>
  <c r="C231" i="14"/>
  <c r="O270" i="14"/>
  <c r="O269" i="14" s="1"/>
  <c r="O194" i="14" s="1"/>
  <c r="C276" i="14"/>
  <c r="I12" i="15"/>
  <c r="H158" i="15"/>
  <c r="C205" i="14"/>
  <c r="L204" i="14"/>
  <c r="J286" i="14"/>
  <c r="N286" i="14"/>
  <c r="N287" i="14"/>
  <c r="I58" i="14"/>
  <c r="C58" i="14" s="1"/>
  <c r="I122" i="14"/>
  <c r="C122" i="14" s="1"/>
  <c r="C166" i="14"/>
  <c r="G286" i="14"/>
  <c r="K286" i="14"/>
  <c r="O286" i="14"/>
  <c r="I30" i="15"/>
  <c r="I86" i="15"/>
  <c r="I142" i="15"/>
  <c r="H203" i="15"/>
  <c r="C283" i="14"/>
  <c r="O51" i="12" l="1"/>
  <c r="E287" i="14"/>
  <c r="E50" i="14"/>
  <c r="M50" i="14"/>
  <c r="M287" i="14"/>
  <c r="D287" i="13"/>
  <c r="D50" i="13"/>
  <c r="O50" i="13"/>
  <c r="O287" i="13"/>
  <c r="N50" i="11"/>
  <c r="N287" i="11"/>
  <c r="L52" i="11"/>
  <c r="L286" i="13"/>
  <c r="G287" i="12"/>
  <c r="G50" i="12"/>
  <c r="I75" i="12"/>
  <c r="K194" i="12"/>
  <c r="K51" i="12" s="1"/>
  <c r="K286" i="12"/>
  <c r="J50" i="11"/>
  <c r="J287" i="11"/>
  <c r="K50" i="13"/>
  <c r="K287" i="13"/>
  <c r="L288" i="12"/>
  <c r="C289" i="12"/>
  <c r="N50" i="13"/>
  <c r="N287" i="13"/>
  <c r="M50" i="12"/>
  <c r="M287" i="12"/>
  <c r="E287" i="11"/>
  <c r="E50" i="11"/>
  <c r="C270" i="14"/>
  <c r="E286" i="14"/>
  <c r="I289" i="14"/>
  <c r="C21" i="14"/>
  <c r="I20" i="14"/>
  <c r="C76" i="14"/>
  <c r="F75" i="14"/>
  <c r="C246" i="13"/>
  <c r="I195" i="13"/>
  <c r="I194" i="13" s="1"/>
  <c r="C41" i="14"/>
  <c r="F20" i="14"/>
  <c r="L26" i="14"/>
  <c r="C27" i="14"/>
  <c r="N286" i="13"/>
  <c r="I20" i="13"/>
  <c r="C188" i="13"/>
  <c r="I187" i="13"/>
  <c r="C187" i="13" s="1"/>
  <c r="L52" i="13"/>
  <c r="L51" i="13" s="1"/>
  <c r="L50" i="13" s="1"/>
  <c r="C166" i="13"/>
  <c r="I76" i="13"/>
  <c r="C26" i="13"/>
  <c r="L20" i="13"/>
  <c r="I231" i="12"/>
  <c r="I230" i="12" s="1"/>
  <c r="C192" i="12"/>
  <c r="F191" i="12"/>
  <c r="C191" i="12" s="1"/>
  <c r="F173" i="12"/>
  <c r="C173" i="12" s="1"/>
  <c r="C174" i="12"/>
  <c r="G286" i="12"/>
  <c r="C58" i="12"/>
  <c r="C260" i="11"/>
  <c r="F259" i="11"/>
  <c r="C259" i="11" s="1"/>
  <c r="O195" i="12"/>
  <c r="O194" i="12" s="1"/>
  <c r="N287" i="12"/>
  <c r="C283" i="11"/>
  <c r="D51" i="12"/>
  <c r="J286" i="11"/>
  <c r="C166" i="11"/>
  <c r="C136" i="11"/>
  <c r="C84" i="11"/>
  <c r="F83" i="11"/>
  <c r="C83" i="11" s="1"/>
  <c r="C76" i="12"/>
  <c r="F204" i="11"/>
  <c r="C204" i="11" s="1"/>
  <c r="C205" i="11"/>
  <c r="L194" i="11"/>
  <c r="O75" i="11"/>
  <c r="F289" i="11"/>
  <c r="I76" i="11"/>
  <c r="I75" i="11" s="1"/>
  <c r="I286" i="11" s="1"/>
  <c r="O196" i="11"/>
  <c r="O195" i="11" s="1"/>
  <c r="O194" i="11" s="1"/>
  <c r="C131" i="14"/>
  <c r="F130" i="14"/>
  <c r="C130" i="14" s="1"/>
  <c r="O51" i="14"/>
  <c r="O50" i="14" s="1"/>
  <c r="F259" i="13"/>
  <c r="C259" i="13" s="1"/>
  <c r="C260" i="13"/>
  <c r="C196" i="13"/>
  <c r="F195" i="13"/>
  <c r="C131" i="13"/>
  <c r="F130" i="13"/>
  <c r="C130" i="13" s="1"/>
  <c r="F53" i="13"/>
  <c r="C54" i="13"/>
  <c r="C264" i="12"/>
  <c r="F259" i="12"/>
  <c r="C259" i="12" s="1"/>
  <c r="F251" i="12"/>
  <c r="C251" i="12" s="1"/>
  <c r="C252" i="12"/>
  <c r="F83" i="13"/>
  <c r="L75" i="13"/>
  <c r="H287" i="13"/>
  <c r="H50" i="13"/>
  <c r="C196" i="12"/>
  <c r="F195" i="12"/>
  <c r="C231" i="12"/>
  <c r="F230" i="12"/>
  <c r="C230" i="12" s="1"/>
  <c r="C198" i="12"/>
  <c r="I196" i="12"/>
  <c r="C54" i="12"/>
  <c r="F53" i="12"/>
  <c r="C252" i="11"/>
  <c r="F251" i="11"/>
  <c r="C251" i="11" s="1"/>
  <c r="C166" i="12"/>
  <c r="F165" i="12"/>
  <c r="C165" i="12" s="1"/>
  <c r="I52" i="12"/>
  <c r="E286" i="11"/>
  <c r="C175" i="11"/>
  <c r="F174" i="11"/>
  <c r="O52" i="11"/>
  <c r="C26" i="11"/>
  <c r="D287" i="11"/>
  <c r="D50" i="11"/>
  <c r="G51" i="11"/>
  <c r="F53" i="11"/>
  <c r="C204" i="14"/>
  <c r="L195" i="14"/>
  <c r="C238" i="13"/>
  <c r="F231" i="13"/>
  <c r="M286" i="14"/>
  <c r="O287" i="14"/>
  <c r="C45" i="14"/>
  <c r="I75" i="14"/>
  <c r="F251" i="13"/>
  <c r="C251" i="13" s="1"/>
  <c r="C252" i="13"/>
  <c r="M287" i="13"/>
  <c r="F289" i="13"/>
  <c r="F20" i="13"/>
  <c r="C20" i="13" s="1"/>
  <c r="C21" i="13"/>
  <c r="C174" i="13"/>
  <c r="F173" i="13"/>
  <c r="C173" i="13" s="1"/>
  <c r="C188" i="12"/>
  <c r="F187" i="12"/>
  <c r="C187" i="12" s="1"/>
  <c r="L83" i="12"/>
  <c r="L75" i="12" s="1"/>
  <c r="L52" i="12" s="1"/>
  <c r="F270" i="11"/>
  <c r="C276" i="11"/>
  <c r="C216" i="12"/>
  <c r="F231" i="11"/>
  <c r="E51" i="12"/>
  <c r="I194" i="11"/>
  <c r="C187" i="11"/>
  <c r="C83" i="12"/>
  <c r="F195" i="11"/>
  <c r="C196" i="11"/>
  <c r="K51" i="11"/>
  <c r="G194" i="11"/>
  <c r="C83" i="14"/>
  <c r="C95" i="14"/>
  <c r="I54" i="14"/>
  <c r="C55" i="14"/>
  <c r="C67" i="14"/>
  <c r="F270" i="13"/>
  <c r="C272" i="13"/>
  <c r="O286" i="13"/>
  <c r="J287" i="13"/>
  <c r="I83" i="13"/>
  <c r="C198" i="13"/>
  <c r="C165" i="13"/>
  <c r="C288" i="12"/>
  <c r="C175" i="13"/>
  <c r="E287" i="13"/>
  <c r="E50" i="13"/>
  <c r="C276" i="12"/>
  <c r="F270" i="12"/>
  <c r="I204" i="12"/>
  <c r="C204" i="12" s="1"/>
  <c r="L204" i="12"/>
  <c r="L195" i="12" s="1"/>
  <c r="O286" i="12"/>
  <c r="C141" i="12"/>
  <c r="F130" i="12"/>
  <c r="C130" i="12" s="1"/>
  <c r="C20" i="12"/>
  <c r="I54" i="11"/>
  <c r="I53" i="11" s="1"/>
  <c r="I52" i="11" s="1"/>
  <c r="I51" i="11" s="1"/>
  <c r="C55" i="11"/>
  <c r="H287" i="12"/>
  <c r="H50" i="12"/>
  <c r="C26" i="12"/>
  <c r="L20" i="12"/>
  <c r="F130" i="11"/>
  <c r="C130" i="11" s="1"/>
  <c r="C131" i="11"/>
  <c r="C20" i="11"/>
  <c r="L194" i="12" l="1"/>
  <c r="L51" i="12" s="1"/>
  <c r="L286" i="12"/>
  <c r="C270" i="13"/>
  <c r="F269" i="13"/>
  <c r="C195" i="11"/>
  <c r="E287" i="12"/>
  <c r="E50" i="12"/>
  <c r="G287" i="11"/>
  <c r="G50" i="11"/>
  <c r="C270" i="12"/>
  <c r="F269" i="12"/>
  <c r="I53" i="14"/>
  <c r="C54" i="14"/>
  <c r="K50" i="11"/>
  <c r="K287" i="11"/>
  <c r="I286" i="14"/>
  <c r="F230" i="13"/>
  <c r="C230" i="13" s="1"/>
  <c r="C231" i="13"/>
  <c r="C53" i="11"/>
  <c r="C174" i="11"/>
  <c r="F173" i="11"/>
  <c r="C173" i="11" s="1"/>
  <c r="I195" i="12"/>
  <c r="C195" i="12"/>
  <c r="F194" i="12"/>
  <c r="I75" i="13"/>
  <c r="C76" i="13"/>
  <c r="C26" i="14"/>
  <c r="L20" i="14"/>
  <c r="C20" i="14" s="1"/>
  <c r="C83" i="13"/>
  <c r="F75" i="13"/>
  <c r="C75" i="13" s="1"/>
  <c r="F75" i="12"/>
  <c r="C75" i="12" s="1"/>
  <c r="C75" i="14"/>
  <c r="F286" i="14"/>
  <c r="C286" i="14" s="1"/>
  <c r="I288" i="14"/>
  <c r="C288" i="14" s="1"/>
  <c r="C289" i="14"/>
  <c r="F52" i="14"/>
  <c r="O286" i="11"/>
  <c r="F269" i="11"/>
  <c r="C270" i="11"/>
  <c r="C195" i="14"/>
  <c r="L194" i="14"/>
  <c r="L286" i="14"/>
  <c r="O50" i="12"/>
  <c r="O287" i="12"/>
  <c r="I287" i="11"/>
  <c r="I50" i="11"/>
  <c r="C54" i="11"/>
  <c r="F75" i="11"/>
  <c r="C75" i="11" s="1"/>
  <c r="F52" i="12"/>
  <c r="C53" i="12"/>
  <c r="C195" i="13"/>
  <c r="F230" i="11"/>
  <c r="C230" i="11" s="1"/>
  <c r="C231" i="11"/>
  <c r="C289" i="13"/>
  <c r="F288" i="13"/>
  <c r="C288" i="13" s="1"/>
  <c r="O51" i="11"/>
  <c r="C76" i="11"/>
  <c r="C53" i="13"/>
  <c r="C289" i="11"/>
  <c r="F288" i="11"/>
  <c r="C288" i="11" s="1"/>
  <c r="D287" i="12"/>
  <c r="D50" i="12"/>
  <c r="L287" i="13"/>
  <c r="K50" i="12"/>
  <c r="K287" i="12"/>
  <c r="L51" i="11"/>
  <c r="L50" i="12" l="1"/>
  <c r="L287" i="12"/>
  <c r="O50" i="11"/>
  <c r="O287" i="11"/>
  <c r="F51" i="12"/>
  <c r="C52" i="12"/>
  <c r="C194" i="14"/>
  <c r="L51" i="14"/>
  <c r="C269" i="11"/>
  <c r="F286" i="11"/>
  <c r="C286" i="11" s="1"/>
  <c r="I52" i="13"/>
  <c r="I51" i="13" s="1"/>
  <c r="I286" i="13"/>
  <c r="L50" i="11"/>
  <c r="L287" i="11"/>
  <c r="F51" i="14"/>
  <c r="F52" i="11"/>
  <c r="I52" i="14"/>
  <c r="I51" i="14" s="1"/>
  <c r="C53" i="14"/>
  <c r="F194" i="11"/>
  <c r="C194" i="11" s="1"/>
  <c r="F52" i="13"/>
  <c r="F194" i="13"/>
  <c r="C194" i="13" s="1"/>
  <c r="I194" i="12"/>
  <c r="I51" i="12" s="1"/>
  <c r="I286" i="12"/>
  <c r="C269" i="12"/>
  <c r="F286" i="12"/>
  <c r="C286" i="12" s="1"/>
  <c r="C269" i="13"/>
  <c r="F286" i="13"/>
  <c r="C286" i="13" s="1"/>
  <c r="I287" i="12" l="1"/>
  <c r="I50" i="12"/>
  <c r="C52" i="14"/>
  <c r="I287" i="13"/>
  <c r="I50" i="13"/>
  <c r="L50" i="14"/>
  <c r="L287" i="14"/>
  <c r="I287" i="14"/>
  <c r="I50" i="14"/>
  <c r="C52" i="13"/>
  <c r="F51" i="13"/>
  <c r="C52" i="11"/>
  <c r="F51" i="11"/>
  <c r="F287" i="14"/>
  <c r="F50" i="14"/>
  <c r="C50" i="14" s="1"/>
  <c r="C51" i="14"/>
  <c r="C194" i="12"/>
  <c r="F287" i="12"/>
  <c r="C287" i="12" s="1"/>
  <c r="C51" i="12"/>
  <c r="F50" i="12"/>
  <c r="C50" i="12" l="1"/>
  <c r="C287" i="14"/>
  <c r="F287" i="13"/>
  <c r="C287" i="13" s="1"/>
  <c r="C51" i="13"/>
  <c r="F50" i="13"/>
  <c r="C50" i="13" s="1"/>
  <c r="F287" i="11"/>
  <c r="C287" i="11" s="1"/>
  <c r="F50" i="11"/>
  <c r="C50" i="11" s="1"/>
  <c r="C51" i="11"/>
  <c r="G132" i="10" l="1"/>
  <c r="G131" i="10"/>
  <c r="G130" i="10" s="1"/>
  <c r="F130" i="10"/>
  <c r="E130" i="10"/>
  <c r="G124" i="10"/>
  <c r="F124" i="10"/>
  <c r="G123" i="10"/>
  <c r="G122" i="10"/>
  <c r="G121" i="10"/>
  <c r="E121" i="10"/>
  <c r="G120" i="10"/>
  <c r="F120" i="10"/>
  <c r="E120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 s="1"/>
  <c r="F99" i="10"/>
  <c r="E99" i="10"/>
  <c r="G93" i="10"/>
  <c r="G92" i="10"/>
  <c r="G91" i="10"/>
  <c r="G90" i="10"/>
  <c r="G89" i="10"/>
  <c r="G88" i="10"/>
  <c r="G87" i="10"/>
  <c r="G86" i="10"/>
  <c r="E86" i="10"/>
  <c r="E83" i="10" s="1"/>
  <c r="G85" i="10"/>
  <c r="G84" i="10"/>
  <c r="G83" i="10"/>
  <c r="F83" i="10"/>
  <c r="G77" i="10"/>
  <c r="G76" i="10"/>
  <c r="F76" i="10"/>
  <c r="E76" i="10"/>
  <c r="G70" i="10"/>
  <c r="G69" i="10"/>
  <c r="F69" i="10"/>
  <c r="E69" i="10"/>
  <c r="G63" i="10"/>
  <c r="G62" i="10"/>
  <c r="F62" i="10"/>
  <c r="E62" i="10"/>
  <c r="E56" i="10"/>
  <c r="G56" i="10" s="1"/>
  <c r="G55" i="10"/>
  <c r="G54" i="10"/>
  <c r="G53" i="10"/>
  <c r="G52" i="10"/>
  <c r="E52" i="10"/>
  <c r="G51" i="10"/>
  <c r="G50" i="10"/>
  <c r="G49" i="10"/>
  <c r="F49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 s="1"/>
  <c r="F28" i="10"/>
  <c r="E28" i="10"/>
  <c r="G22" i="10"/>
  <c r="G21" i="10" s="1"/>
  <c r="F21" i="10"/>
  <c r="E21" i="10"/>
  <c r="G15" i="10"/>
  <c r="G14" i="10"/>
  <c r="G13" i="10"/>
  <c r="G12" i="10"/>
  <c r="F12" i="10"/>
  <c r="E12" i="10"/>
  <c r="O298" i="9"/>
  <c r="L298" i="9"/>
  <c r="I298" i="9"/>
  <c r="F298" i="9"/>
  <c r="C298" i="9" s="1"/>
  <c r="O297" i="9"/>
  <c r="L297" i="9"/>
  <c r="I297" i="9"/>
  <c r="F297" i="9"/>
  <c r="C297" i="9"/>
  <c r="O296" i="9"/>
  <c r="L296" i="9"/>
  <c r="I296" i="9"/>
  <c r="F296" i="9"/>
  <c r="C296" i="9" s="1"/>
  <c r="O295" i="9"/>
  <c r="L295" i="9"/>
  <c r="I295" i="9"/>
  <c r="F295" i="9"/>
  <c r="C295" i="9" s="1"/>
  <c r="O294" i="9"/>
  <c r="L294" i="9"/>
  <c r="I294" i="9"/>
  <c r="F294" i="9"/>
  <c r="C294" i="9" s="1"/>
  <c r="O293" i="9"/>
  <c r="O290" i="9" s="1"/>
  <c r="L293" i="9"/>
  <c r="L290" i="9" s="1"/>
  <c r="I293" i="9"/>
  <c r="F293" i="9"/>
  <c r="C293" i="9"/>
  <c r="O292" i="9"/>
  <c r="L292" i="9"/>
  <c r="I292" i="9"/>
  <c r="F292" i="9"/>
  <c r="C292" i="9" s="1"/>
  <c r="O291" i="9"/>
  <c r="L291" i="9"/>
  <c r="I291" i="9"/>
  <c r="I290" i="9" s="1"/>
  <c r="F291" i="9"/>
  <c r="N290" i="9"/>
  <c r="M290" i="9"/>
  <c r="K290" i="9"/>
  <c r="J290" i="9"/>
  <c r="H290" i="9"/>
  <c r="G290" i="9"/>
  <c r="F290" i="9"/>
  <c r="C290" i="9" s="1"/>
  <c r="E290" i="9"/>
  <c r="D290" i="9"/>
  <c r="O285" i="9"/>
  <c r="L285" i="9"/>
  <c r="I285" i="9"/>
  <c r="F285" i="9"/>
  <c r="C285" i="9"/>
  <c r="O284" i="9"/>
  <c r="L284" i="9"/>
  <c r="I284" i="9"/>
  <c r="F284" i="9"/>
  <c r="N283" i="9"/>
  <c r="M283" i="9"/>
  <c r="L283" i="9"/>
  <c r="K283" i="9"/>
  <c r="J283" i="9"/>
  <c r="I283" i="9"/>
  <c r="H283" i="9"/>
  <c r="G283" i="9"/>
  <c r="E283" i="9"/>
  <c r="D283" i="9"/>
  <c r="O282" i="9"/>
  <c r="L282" i="9"/>
  <c r="L281" i="9" s="1"/>
  <c r="C281" i="9" s="1"/>
  <c r="I282" i="9"/>
  <c r="I281" i="9" s="1"/>
  <c r="F282" i="9"/>
  <c r="O281" i="9"/>
  <c r="N281" i="9"/>
  <c r="M281" i="9"/>
  <c r="K281" i="9"/>
  <c r="J281" i="9"/>
  <c r="H281" i="9"/>
  <c r="G281" i="9"/>
  <c r="F281" i="9"/>
  <c r="E281" i="9"/>
  <c r="D281" i="9"/>
  <c r="O280" i="9"/>
  <c r="L280" i="9"/>
  <c r="I280" i="9"/>
  <c r="F280" i="9"/>
  <c r="C280" i="9" s="1"/>
  <c r="O279" i="9"/>
  <c r="L279" i="9"/>
  <c r="I279" i="9"/>
  <c r="F279" i="9"/>
  <c r="O278" i="9"/>
  <c r="L278" i="9"/>
  <c r="L276" i="9" s="1"/>
  <c r="I278" i="9"/>
  <c r="I276" i="9" s="1"/>
  <c r="F278" i="9"/>
  <c r="O277" i="9"/>
  <c r="O276" i="9" s="1"/>
  <c r="L277" i="9"/>
  <c r="I277" i="9"/>
  <c r="F277" i="9"/>
  <c r="C277" i="9"/>
  <c r="N276" i="9"/>
  <c r="M276" i="9"/>
  <c r="K276" i="9"/>
  <c r="J276" i="9"/>
  <c r="H276" i="9"/>
  <c r="G276" i="9"/>
  <c r="E276" i="9"/>
  <c r="D276" i="9"/>
  <c r="O275" i="9"/>
  <c r="L275" i="9"/>
  <c r="I275" i="9"/>
  <c r="F275" i="9"/>
  <c r="C275" i="9" s="1"/>
  <c r="O274" i="9"/>
  <c r="L274" i="9"/>
  <c r="I274" i="9"/>
  <c r="I272" i="9" s="1"/>
  <c r="F274" i="9"/>
  <c r="C274" i="9" s="1"/>
  <c r="O273" i="9"/>
  <c r="O272" i="9" s="1"/>
  <c r="O270" i="9" s="1"/>
  <c r="O269" i="9" s="1"/>
  <c r="L273" i="9"/>
  <c r="I273" i="9"/>
  <c r="F273" i="9"/>
  <c r="C273" i="9"/>
  <c r="N272" i="9"/>
  <c r="M272" i="9"/>
  <c r="L272" i="9"/>
  <c r="K272" i="9"/>
  <c r="K270" i="9" s="1"/>
  <c r="K269" i="9" s="1"/>
  <c r="J272" i="9"/>
  <c r="H272" i="9"/>
  <c r="G272" i="9"/>
  <c r="G270" i="9" s="1"/>
  <c r="G269" i="9" s="1"/>
  <c r="F272" i="9"/>
  <c r="E272" i="9"/>
  <c r="D272" i="9"/>
  <c r="O271" i="9"/>
  <c r="L271" i="9"/>
  <c r="I271" i="9"/>
  <c r="F271" i="9"/>
  <c r="N270" i="9"/>
  <c r="N269" i="9" s="1"/>
  <c r="M270" i="9"/>
  <c r="M269" i="9" s="1"/>
  <c r="J270" i="9"/>
  <c r="J269" i="9" s="1"/>
  <c r="E270" i="9"/>
  <c r="E269" i="9" s="1"/>
  <c r="O268" i="9"/>
  <c r="L268" i="9"/>
  <c r="I268" i="9"/>
  <c r="F268" i="9"/>
  <c r="C268" i="9" s="1"/>
  <c r="O267" i="9"/>
  <c r="L267" i="9"/>
  <c r="I267" i="9"/>
  <c r="F267" i="9"/>
  <c r="C267" i="9" s="1"/>
  <c r="O266" i="9"/>
  <c r="L266" i="9"/>
  <c r="I266" i="9"/>
  <c r="I264" i="9" s="1"/>
  <c r="F266" i="9"/>
  <c r="C266" i="9" s="1"/>
  <c r="O265" i="9"/>
  <c r="O264" i="9" s="1"/>
  <c r="L265" i="9"/>
  <c r="I265" i="9"/>
  <c r="F265" i="9"/>
  <c r="C265" i="9"/>
  <c r="N264" i="9"/>
  <c r="M264" i="9"/>
  <c r="L264" i="9"/>
  <c r="K264" i="9"/>
  <c r="J264" i="9"/>
  <c r="H264" i="9"/>
  <c r="G264" i="9"/>
  <c r="E264" i="9"/>
  <c r="D264" i="9"/>
  <c r="O263" i="9"/>
  <c r="L263" i="9"/>
  <c r="I263" i="9"/>
  <c r="F263" i="9"/>
  <c r="O262" i="9"/>
  <c r="L262" i="9"/>
  <c r="L260" i="9" s="1"/>
  <c r="L259" i="9" s="1"/>
  <c r="I262" i="9"/>
  <c r="I260" i="9" s="1"/>
  <c r="I259" i="9" s="1"/>
  <c r="F262" i="9"/>
  <c r="O261" i="9"/>
  <c r="O260" i="9" s="1"/>
  <c r="L261" i="9"/>
  <c r="I261" i="9"/>
  <c r="F261" i="9"/>
  <c r="C261" i="9"/>
  <c r="N260" i="9"/>
  <c r="M260" i="9"/>
  <c r="K260" i="9"/>
  <c r="K259" i="9" s="1"/>
  <c r="J260" i="9"/>
  <c r="H260" i="9"/>
  <c r="H259" i="9" s="1"/>
  <c r="G260" i="9"/>
  <c r="G259" i="9" s="1"/>
  <c r="E260" i="9"/>
  <c r="D260" i="9"/>
  <c r="D259" i="9" s="1"/>
  <c r="N259" i="9"/>
  <c r="M259" i="9"/>
  <c r="J259" i="9"/>
  <c r="E259" i="9"/>
  <c r="O258" i="9"/>
  <c r="L258" i="9"/>
  <c r="I258" i="9"/>
  <c r="C258" i="9" s="1"/>
  <c r="F258" i="9"/>
  <c r="O257" i="9"/>
  <c r="L257" i="9"/>
  <c r="I257" i="9"/>
  <c r="F257" i="9"/>
  <c r="C257" i="9"/>
  <c r="O256" i="9"/>
  <c r="L256" i="9"/>
  <c r="I256" i="9"/>
  <c r="F256" i="9"/>
  <c r="C256" i="9" s="1"/>
  <c r="O255" i="9"/>
  <c r="L255" i="9"/>
  <c r="I255" i="9"/>
  <c r="F255" i="9"/>
  <c r="O254" i="9"/>
  <c r="L254" i="9"/>
  <c r="L252" i="9" s="1"/>
  <c r="L251" i="9" s="1"/>
  <c r="I254" i="9"/>
  <c r="C254" i="9" s="1"/>
  <c r="F254" i="9"/>
  <c r="O253" i="9"/>
  <c r="O252" i="9" s="1"/>
  <c r="L253" i="9"/>
  <c r="I253" i="9"/>
  <c r="F253" i="9"/>
  <c r="F252" i="9" s="1"/>
  <c r="C253" i="9"/>
  <c r="N252" i="9"/>
  <c r="M252" i="9"/>
  <c r="K252" i="9"/>
  <c r="K251" i="9" s="1"/>
  <c r="J252" i="9"/>
  <c r="H252" i="9"/>
  <c r="H251" i="9" s="1"/>
  <c r="G252" i="9"/>
  <c r="G251" i="9" s="1"/>
  <c r="E252" i="9"/>
  <c r="D252" i="9"/>
  <c r="D251" i="9" s="1"/>
  <c r="N251" i="9"/>
  <c r="M251" i="9"/>
  <c r="J251" i="9"/>
  <c r="E251" i="9"/>
  <c r="O250" i="9"/>
  <c r="L250" i="9"/>
  <c r="I250" i="9"/>
  <c r="C250" i="9" s="1"/>
  <c r="F250" i="9"/>
  <c r="O249" i="9"/>
  <c r="L249" i="9"/>
  <c r="I249" i="9"/>
  <c r="F249" i="9"/>
  <c r="C249" i="9"/>
  <c r="O248" i="9"/>
  <c r="L248" i="9"/>
  <c r="I248" i="9"/>
  <c r="F248" i="9"/>
  <c r="C248" i="9" s="1"/>
  <c r="O247" i="9"/>
  <c r="L247" i="9"/>
  <c r="L246" i="9" s="1"/>
  <c r="I247" i="9"/>
  <c r="I246" i="9" s="1"/>
  <c r="F247" i="9"/>
  <c r="N246" i="9"/>
  <c r="M246" i="9"/>
  <c r="K246" i="9"/>
  <c r="J246" i="9"/>
  <c r="H246" i="9"/>
  <c r="G246" i="9"/>
  <c r="F246" i="9"/>
  <c r="E246" i="9"/>
  <c r="D246" i="9"/>
  <c r="O245" i="9"/>
  <c r="L245" i="9"/>
  <c r="I245" i="9"/>
  <c r="F245" i="9"/>
  <c r="C245" i="9"/>
  <c r="O244" i="9"/>
  <c r="L244" i="9"/>
  <c r="I244" i="9"/>
  <c r="F244" i="9"/>
  <c r="C244" i="9" s="1"/>
  <c r="O243" i="9"/>
  <c r="L243" i="9"/>
  <c r="I243" i="9"/>
  <c r="F243" i="9"/>
  <c r="C243" i="9" s="1"/>
  <c r="O242" i="9"/>
  <c r="L242" i="9"/>
  <c r="I242" i="9"/>
  <c r="F242" i="9"/>
  <c r="O241" i="9"/>
  <c r="L241" i="9"/>
  <c r="I241" i="9"/>
  <c r="F241" i="9"/>
  <c r="C241" i="9"/>
  <c r="O240" i="9"/>
  <c r="L240" i="9"/>
  <c r="I240" i="9"/>
  <c r="F240" i="9"/>
  <c r="O239" i="9"/>
  <c r="L239" i="9"/>
  <c r="I239" i="9"/>
  <c r="I238" i="9" s="1"/>
  <c r="F239" i="9"/>
  <c r="C239" i="9" s="1"/>
  <c r="N238" i="9"/>
  <c r="M238" i="9"/>
  <c r="K238" i="9"/>
  <c r="J238" i="9"/>
  <c r="H238" i="9"/>
  <c r="G238" i="9"/>
  <c r="E238" i="9"/>
  <c r="D238" i="9"/>
  <c r="O237" i="9"/>
  <c r="L237" i="9"/>
  <c r="I237" i="9"/>
  <c r="F237" i="9"/>
  <c r="C237" i="9"/>
  <c r="O236" i="9"/>
  <c r="O235" i="9" s="1"/>
  <c r="L236" i="9"/>
  <c r="I236" i="9"/>
  <c r="F236" i="9"/>
  <c r="N235" i="9"/>
  <c r="M235" i="9"/>
  <c r="L235" i="9"/>
  <c r="K235" i="9"/>
  <c r="J235" i="9"/>
  <c r="I235" i="9"/>
  <c r="H235" i="9"/>
  <c r="G235" i="9"/>
  <c r="E235" i="9"/>
  <c r="D235" i="9"/>
  <c r="O234" i="9"/>
  <c r="L234" i="9"/>
  <c r="L233" i="9" s="1"/>
  <c r="I234" i="9"/>
  <c r="I233" i="9" s="1"/>
  <c r="F234" i="9"/>
  <c r="O233" i="9"/>
  <c r="N233" i="9"/>
  <c r="M233" i="9"/>
  <c r="K233" i="9"/>
  <c r="K231" i="9" s="1"/>
  <c r="K230" i="9" s="1"/>
  <c r="J233" i="9"/>
  <c r="H233" i="9"/>
  <c r="G233" i="9"/>
  <c r="G231" i="9" s="1"/>
  <c r="G230" i="9" s="1"/>
  <c r="F233" i="9"/>
  <c r="E233" i="9"/>
  <c r="D233" i="9"/>
  <c r="C233" i="9"/>
  <c r="O232" i="9"/>
  <c r="L232" i="9"/>
  <c r="I232" i="9"/>
  <c r="F232" i="9"/>
  <c r="M231" i="9"/>
  <c r="M230" i="9" s="1"/>
  <c r="H231" i="9"/>
  <c r="E231" i="9"/>
  <c r="D231" i="9"/>
  <c r="D230" i="9" s="1"/>
  <c r="O229" i="9"/>
  <c r="L229" i="9"/>
  <c r="I229" i="9"/>
  <c r="F229" i="9"/>
  <c r="C229" i="9"/>
  <c r="O228" i="9"/>
  <c r="O227" i="9" s="1"/>
  <c r="L228" i="9"/>
  <c r="I228" i="9"/>
  <c r="F228" i="9"/>
  <c r="N227" i="9"/>
  <c r="M227" i="9"/>
  <c r="M204" i="9" s="1"/>
  <c r="L227" i="9"/>
  <c r="K227" i="9"/>
  <c r="J227" i="9"/>
  <c r="I227" i="9"/>
  <c r="H227" i="9"/>
  <c r="G227" i="9"/>
  <c r="E227" i="9"/>
  <c r="E204" i="9" s="1"/>
  <c r="D227" i="9"/>
  <c r="O226" i="9"/>
  <c r="L226" i="9"/>
  <c r="I226" i="9"/>
  <c r="F226" i="9"/>
  <c r="O225" i="9"/>
  <c r="L225" i="9"/>
  <c r="I225" i="9"/>
  <c r="F225" i="9"/>
  <c r="C225" i="9"/>
  <c r="O224" i="9"/>
  <c r="L224" i="9"/>
  <c r="I224" i="9"/>
  <c r="F224" i="9"/>
  <c r="C224" i="9" s="1"/>
  <c r="O223" i="9"/>
  <c r="L223" i="9"/>
  <c r="I223" i="9"/>
  <c r="F223" i="9"/>
  <c r="C223" i="9" s="1"/>
  <c r="O222" i="9"/>
  <c r="L222" i="9"/>
  <c r="I222" i="9"/>
  <c r="F222" i="9"/>
  <c r="O221" i="9"/>
  <c r="L221" i="9"/>
  <c r="I221" i="9"/>
  <c r="F221" i="9"/>
  <c r="C221" i="9"/>
  <c r="O220" i="9"/>
  <c r="L220" i="9"/>
  <c r="I220" i="9"/>
  <c r="F220" i="9"/>
  <c r="C220" i="9" s="1"/>
  <c r="O219" i="9"/>
  <c r="L219" i="9"/>
  <c r="I219" i="9"/>
  <c r="F219" i="9"/>
  <c r="C219" i="9" s="1"/>
  <c r="O218" i="9"/>
  <c r="L218" i="9"/>
  <c r="I218" i="9"/>
  <c r="C218" i="9" s="1"/>
  <c r="F218" i="9"/>
  <c r="O217" i="9"/>
  <c r="L217" i="9"/>
  <c r="I217" i="9"/>
  <c r="F217" i="9"/>
  <c r="C217" i="9"/>
  <c r="N216" i="9"/>
  <c r="M216" i="9"/>
  <c r="L216" i="9"/>
  <c r="K216" i="9"/>
  <c r="J216" i="9"/>
  <c r="H216" i="9"/>
  <c r="H204" i="9" s="1"/>
  <c r="G216" i="9"/>
  <c r="G204" i="9" s="1"/>
  <c r="E216" i="9"/>
  <c r="D216" i="9"/>
  <c r="O215" i="9"/>
  <c r="L215" i="9"/>
  <c r="I215" i="9"/>
  <c r="F215" i="9"/>
  <c r="C215" i="9" s="1"/>
  <c r="O214" i="9"/>
  <c r="L214" i="9"/>
  <c r="I214" i="9"/>
  <c r="F214" i="9"/>
  <c r="O213" i="9"/>
  <c r="L213" i="9"/>
  <c r="I213" i="9"/>
  <c r="F213" i="9"/>
  <c r="C213" i="9"/>
  <c r="O212" i="9"/>
  <c r="L212" i="9"/>
  <c r="I212" i="9"/>
  <c r="F212" i="9"/>
  <c r="O211" i="9"/>
  <c r="L211" i="9"/>
  <c r="I211" i="9"/>
  <c r="F211" i="9"/>
  <c r="O210" i="9"/>
  <c r="L210" i="9"/>
  <c r="I210" i="9"/>
  <c r="F210" i="9"/>
  <c r="O209" i="9"/>
  <c r="L209" i="9"/>
  <c r="C209" i="9" s="1"/>
  <c r="I209" i="9"/>
  <c r="F209" i="9"/>
  <c r="O208" i="9"/>
  <c r="L208" i="9"/>
  <c r="I208" i="9"/>
  <c r="F208" i="9"/>
  <c r="C208" i="9"/>
  <c r="O207" i="9"/>
  <c r="L207" i="9"/>
  <c r="I207" i="9"/>
  <c r="F207" i="9"/>
  <c r="C207" i="9" s="1"/>
  <c r="O206" i="9"/>
  <c r="L206" i="9"/>
  <c r="I206" i="9"/>
  <c r="F206" i="9"/>
  <c r="O205" i="9"/>
  <c r="N205" i="9"/>
  <c r="N204" i="9" s="1"/>
  <c r="M205" i="9"/>
  <c r="K205" i="9"/>
  <c r="K204" i="9" s="1"/>
  <c r="J205" i="9"/>
  <c r="J204" i="9" s="1"/>
  <c r="H205" i="9"/>
  <c r="G205" i="9"/>
  <c r="E205" i="9"/>
  <c r="D205" i="9"/>
  <c r="D204" i="9"/>
  <c r="D195" i="9" s="1"/>
  <c r="O203" i="9"/>
  <c r="L203" i="9"/>
  <c r="I203" i="9"/>
  <c r="F203" i="9"/>
  <c r="O202" i="9"/>
  <c r="L202" i="9"/>
  <c r="I202" i="9"/>
  <c r="C202" i="9" s="1"/>
  <c r="F202" i="9"/>
  <c r="O201" i="9"/>
  <c r="L201" i="9"/>
  <c r="C201" i="9" s="1"/>
  <c r="I201" i="9"/>
  <c r="F201" i="9"/>
  <c r="O200" i="9"/>
  <c r="O198" i="9" s="1"/>
  <c r="L200" i="9"/>
  <c r="I200" i="9"/>
  <c r="F200" i="9"/>
  <c r="C200" i="9"/>
  <c r="O199" i="9"/>
  <c r="L199" i="9"/>
  <c r="I199" i="9"/>
  <c r="F199" i="9"/>
  <c r="C199" i="9" s="1"/>
  <c r="N198" i="9"/>
  <c r="N196" i="9" s="1"/>
  <c r="N195" i="9" s="1"/>
  <c r="M198" i="9"/>
  <c r="M196" i="9" s="1"/>
  <c r="L198" i="9"/>
  <c r="K198" i="9"/>
  <c r="J198" i="9"/>
  <c r="J196" i="9" s="1"/>
  <c r="J195" i="9" s="1"/>
  <c r="I198" i="9"/>
  <c r="H198" i="9"/>
  <c r="G198" i="9"/>
  <c r="F198" i="9"/>
  <c r="E198" i="9"/>
  <c r="E196" i="9" s="1"/>
  <c r="D198" i="9"/>
  <c r="O197" i="9"/>
  <c r="L197" i="9"/>
  <c r="I197" i="9"/>
  <c r="F197" i="9"/>
  <c r="O196" i="9"/>
  <c r="K196" i="9"/>
  <c r="H196" i="9"/>
  <c r="H195" i="9" s="1"/>
  <c r="G196" i="9"/>
  <c r="G195" i="9" s="1"/>
  <c r="G194" i="9" s="1"/>
  <c r="D196" i="9"/>
  <c r="M195" i="9"/>
  <c r="M194" i="9" s="1"/>
  <c r="E195" i="9"/>
  <c r="O193" i="9"/>
  <c r="O192" i="9" s="1"/>
  <c r="O191" i="9" s="1"/>
  <c r="L193" i="9"/>
  <c r="I193" i="9"/>
  <c r="F193" i="9"/>
  <c r="F192" i="9" s="1"/>
  <c r="C193" i="9"/>
  <c r="N192" i="9"/>
  <c r="M192" i="9"/>
  <c r="L192" i="9"/>
  <c r="L191" i="9" s="1"/>
  <c r="K192" i="9"/>
  <c r="K191" i="9" s="1"/>
  <c r="J192" i="9"/>
  <c r="I192" i="9"/>
  <c r="H192" i="9"/>
  <c r="H191" i="9" s="1"/>
  <c r="G192" i="9"/>
  <c r="G191" i="9" s="1"/>
  <c r="E192" i="9"/>
  <c r="D192" i="9"/>
  <c r="D191" i="9" s="1"/>
  <c r="N191" i="9"/>
  <c r="M191" i="9"/>
  <c r="J191" i="9"/>
  <c r="I191" i="9"/>
  <c r="E191" i="9"/>
  <c r="O190" i="9"/>
  <c r="L190" i="9"/>
  <c r="C190" i="9" s="1"/>
  <c r="I190" i="9"/>
  <c r="F190" i="9"/>
  <c r="O189" i="9"/>
  <c r="O188" i="9" s="1"/>
  <c r="O187" i="9" s="1"/>
  <c r="L189" i="9"/>
  <c r="I189" i="9"/>
  <c r="F189" i="9"/>
  <c r="F188" i="9" s="1"/>
  <c r="C189" i="9"/>
  <c r="N188" i="9"/>
  <c r="M188" i="9"/>
  <c r="L188" i="9"/>
  <c r="L187" i="9" s="1"/>
  <c r="K188" i="9"/>
  <c r="K187" i="9" s="1"/>
  <c r="J188" i="9"/>
  <c r="I188" i="9"/>
  <c r="H188" i="9"/>
  <c r="H187" i="9" s="1"/>
  <c r="G188" i="9"/>
  <c r="G187" i="9" s="1"/>
  <c r="E188" i="9"/>
  <c r="D188" i="9"/>
  <c r="D187" i="9" s="1"/>
  <c r="N187" i="9"/>
  <c r="M187" i="9"/>
  <c r="J187" i="9"/>
  <c r="I187" i="9"/>
  <c r="E187" i="9"/>
  <c r="O186" i="9"/>
  <c r="L186" i="9"/>
  <c r="C186" i="9" s="1"/>
  <c r="I186" i="9"/>
  <c r="F186" i="9"/>
  <c r="O185" i="9"/>
  <c r="O184" i="9" s="1"/>
  <c r="L185" i="9"/>
  <c r="I185" i="9"/>
  <c r="F185" i="9"/>
  <c r="F184" i="9" s="1"/>
  <c r="C185" i="9"/>
  <c r="N184" i="9"/>
  <c r="M184" i="9"/>
  <c r="L184" i="9"/>
  <c r="K184" i="9"/>
  <c r="J184" i="9"/>
  <c r="I184" i="9"/>
  <c r="H184" i="9"/>
  <c r="H173" i="9" s="1"/>
  <c r="G184" i="9"/>
  <c r="E184" i="9"/>
  <c r="D184" i="9"/>
  <c r="D173" i="9" s="1"/>
  <c r="O183" i="9"/>
  <c r="L183" i="9"/>
  <c r="I183" i="9"/>
  <c r="F183" i="9"/>
  <c r="C183" i="9" s="1"/>
  <c r="O182" i="9"/>
  <c r="L182" i="9"/>
  <c r="I182" i="9"/>
  <c r="F182" i="9"/>
  <c r="O181" i="9"/>
  <c r="L181" i="9"/>
  <c r="I181" i="9"/>
  <c r="F181" i="9"/>
  <c r="C181" i="9"/>
  <c r="O180" i="9"/>
  <c r="L180" i="9"/>
  <c r="I180" i="9"/>
  <c r="F180" i="9"/>
  <c r="N179" i="9"/>
  <c r="M179" i="9"/>
  <c r="K179" i="9"/>
  <c r="J179" i="9"/>
  <c r="I179" i="9"/>
  <c r="H179" i="9"/>
  <c r="G179" i="9"/>
  <c r="E179" i="9"/>
  <c r="D179" i="9"/>
  <c r="O178" i="9"/>
  <c r="L178" i="9"/>
  <c r="I178" i="9"/>
  <c r="F178" i="9"/>
  <c r="O177" i="9"/>
  <c r="O175" i="9" s="1"/>
  <c r="L177" i="9"/>
  <c r="I177" i="9"/>
  <c r="F177" i="9"/>
  <c r="C177" i="9"/>
  <c r="O176" i="9"/>
  <c r="L176" i="9"/>
  <c r="I176" i="9"/>
  <c r="F176" i="9"/>
  <c r="N175" i="9"/>
  <c r="M175" i="9"/>
  <c r="M174" i="9" s="1"/>
  <c r="M173" i="9" s="1"/>
  <c r="K175" i="9"/>
  <c r="J175" i="9"/>
  <c r="I175" i="9"/>
  <c r="I174" i="9" s="1"/>
  <c r="I173" i="9" s="1"/>
  <c r="H175" i="9"/>
  <c r="G175" i="9"/>
  <c r="E175" i="9"/>
  <c r="D175" i="9"/>
  <c r="N174" i="9"/>
  <c r="N173" i="9" s="1"/>
  <c r="K174" i="9"/>
  <c r="J174" i="9"/>
  <c r="J173" i="9" s="1"/>
  <c r="H174" i="9"/>
  <c r="G174" i="9"/>
  <c r="D174" i="9"/>
  <c r="K173" i="9"/>
  <c r="G173" i="9"/>
  <c r="O172" i="9"/>
  <c r="L172" i="9"/>
  <c r="I172" i="9"/>
  <c r="F172" i="9"/>
  <c r="C172" i="9" s="1"/>
  <c r="O171" i="9"/>
  <c r="L171" i="9"/>
  <c r="I171" i="9"/>
  <c r="F171" i="9"/>
  <c r="O170" i="9"/>
  <c r="L170" i="9"/>
  <c r="C170" i="9" s="1"/>
  <c r="I170" i="9"/>
  <c r="F170" i="9"/>
  <c r="O169" i="9"/>
  <c r="O166" i="9" s="1"/>
  <c r="O165" i="9" s="1"/>
  <c r="L169" i="9"/>
  <c r="I169" i="9"/>
  <c r="F169" i="9"/>
  <c r="C169" i="9"/>
  <c r="O168" i="9"/>
  <c r="L168" i="9"/>
  <c r="I168" i="9"/>
  <c r="F168" i="9"/>
  <c r="O167" i="9"/>
  <c r="L167" i="9"/>
  <c r="I167" i="9"/>
  <c r="I166" i="9" s="1"/>
  <c r="F167" i="9"/>
  <c r="C167" i="9" s="1"/>
  <c r="N166" i="9"/>
  <c r="N165" i="9" s="1"/>
  <c r="M166" i="9"/>
  <c r="K166" i="9"/>
  <c r="J166" i="9"/>
  <c r="J165" i="9" s="1"/>
  <c r="H166" i="9"/>
  <c r="G166" i="9"/>
  <c r="E166" i="9"/>
  <c r="D166" i="9"/>
  <c r="M165" i="9"/>
  <c r="K165" i="9"/>
  <c r="H165" i="9"/>
  <c r="G165" i="9"/>
  <c r="E165" i="9"/>
  <c r="D165" i="9"/>
  <c r="O164" i="9"/>
  <c r="L164" i="9"/>
  <c r="I164" i="9"/>
  <c r="F164" i="9"/>
  <c r="C164" i="9" s="1"/>
  <c r="O163" i="9"/>
  <c r="L163" i="9"/>
  <c r="I163" i="9"/>
  <c r="C163" i="9" s="1"/>
  <c r="F163" i="9"/>
  <c r="O162" i="9"/>
  <c r="L162" i="9"/>
  <c r="C162" i="9" s="1"/>
  <c r="I162" i="9"/>
  <c r="F162" i="9"/>
  <c r="O161" i="9"/>
  <c r="O160" i="9" s="1"/>
  <c r="L161" i="9"/>
  <c r="I161" i="9"/>
  <c r="F161" i="9"/>
  <c r="C161" i="9"/>
  <c r="N160" i="9"/>
  <c r="M160" i="9"/>
  <c r="L160" i="9"/>
  <c r="K160" i="9"/>
  <c r="J160" i="9"/>
  <c r="I160" i="9"/>
  <c r="H160" i="9"/>
  <c r="G160" i="9"/>
  <c r="F160" i="9"/>
  <c r="E160" i="9"/>
  <c r="D160" i="9"/>
  <c r="O159" i="9"/>
  <c r="L159" i="9"/>
  <c r="I159" i="9"/>
  <c r="C159" i="9" s="1"/>
  <c r="F159" i="9"/>
  <c r="O158" i="9"/>
  <c r="L158" i="9"/>
  <c r="C158" i="9" s="1"/>
  <c r="I158" i="9"/>
  <c r="F158" i="9"/>
  <c r="O157" i="9"/>
  <c r="L157" i="9"/>
  <c r="I157" i="9"/>
  <c r="F157" i="9"/>
  <c r="C157" i="9"/>
  <c r="O156" i="9"/>
  <c r="L156" i="9"/>
  <c r="I156" i="9"/>
  <c r="F156" i="9"/>
  <c r="C156" i="9" s="1"/>
  <c r="O155" i="9"/>
  <c r="L155" i="9"/>
  <c r="I155" i="9"/>
  <c r="C155" i="9" s="1"/>
  <c r="F155" i="9"/>
  <c r="O154" i="9"/>
  <c r="L154" i="9"/>
  <c r="I154" i="9"/>
  <c r="F154" i="9"/>
  <c r="O153" i="9"/>
  <c r="L153" i="9"/>
  <c r="I153" i="9"/>
  <c r="F153" i="9"/>
  <c r="C153" i="9"/>
  <c r="O152" i="9"/>
  <c r="L152" i="9"/>
  <c r="I152" i="9"/>
  <c r="F152" i="9"/>
  <c r="N151" i="9"/>
  <c r="M151" i="9"/>
  <c r="K151" i="9"/>
  <c r="J151" i="9"/>
  <c r="I151" i="9"/>
  <c r="H151" i="9"/>
  <c r="G151" i="9"/>
  <c r="E151" i="9"/>
  <c r="D151" i="9"/>
  <c r="O150" i="9"/>
  <c r="L150" i="9"/>
  <c r="C150" i="9" s="1"/>
  <c r="I150" i="9"/>
  <c r="F150" i="9"/>
  <c r="O149" i="9"/>
  <c r="L149" i="9"/>
  <c r="I149" i="9"/>
  <c r="F149" i="9"/>
  <c r="C149" i="9"/>
  <c r="O148" i="9"/>
  <c r="L148" i="9"/>
  <c r="I148" i="9"/>
  <c r="F148" i="9"/>
  <c r="O147" i="9"/>
  <c r="L147" i="9"/>
  <c r="I147" i="9"/>
  <c r="F147" i="9"/>
  <c r="O146" i="9"/>
  <c r="L146" i="9"/>
  <c r="I146" i="9"/>
  <c r="F146" i="9"/>
  <c r="C146" i="9" s="1"/>
  <c r="O145" i="9"/>
  <c r="L145" i="9"/>
  <c r="I145" i="9"/>
  <c r="F145" i="9"/>
  <c r="C145" i="9"/>
  <c r="N144" i="9"/>
  <c r="M144" i="9"/>
  <c r="L144" i="9"/>
  <c r="K144" i="9"/>
  <c r="J144" i="9"/>
  <c r="H144" i="9"/>
  <c r="G144" i="9"/>
  <c r="E144" i="9"/>
  <c r="D144" i="9"/>
  <c r="O143" i="9"/>
  <c r="L143" i="9"/>
  <c r="I143" i="9"/>
  <c r="I141" i="9" s="1"/>
  <c r="F143" i="9"/>
  <c r="O142" i="9"/>
  <c r="L142" i="9"/>
  <c r="L141" i="9" s="1"/>
  <c r="I142" i="9"/>
  <c r="F142" i="9"/>
  <c r="O141" i="9"/>
  <c r="N141" i="9"/>
  <c r="M141" i="9"/>
  <c r="K141" i="9"/>
  <c r="K130" i="9" s="1"/>
  <c r="J141" i="9"/>
  <c r="H141" i="9"/>
  <c r="G141" i="9"/>
  <c r="G130" i="9" s="1"/>
  <c r="F141" i="9"/>
  <c r="E141" i="9"/>
  <c r="D141" i="9"/>
  <c r="O140" i="9"/>
  <c r="L140" i="9"/>
  <c r="I140" i="9"/>
  <c r="F140" i="9"/>
  <c r="C140" i="9" s="1"/>
  <c r="O139" i="9"/>
  <c r="L139" i="9"/>
  <c r="I139" i="9"/>
  <c r="I136" i="9" s="1"/>
  <c r="F139" i="9"/>
  <c r="O138" i="9"/>
  <c r="L138" i="9"/>
  <c r="L136" i="9" s="1"/>
  <c r="I138" i="9"/>
  <c r="F138" i="9"/>
  <c r="O137" i="9"/>
  <c r="O136" i="9" s="1"/>
  <c r="L137" i="9"/>
  <c r="I137" i="9"/>
  <c r="F137" i="9"/>
  <c r="C137" i="9"/>
  <c r="N136" i="9"/>
  <c r="M136" i="9"/>
  <c r="K136" i="9"/>
  <c r="J136" i="9"/>
  <c r="H136" i="9"/>
  <c r="G136" i="9"/>
  <c r="F136" i="9"/>
  <c r="E136" i="9"/>
  <c r="D136" i="9"/>
  <c r="D130" i="9" s="1"/>
  <c r="O135" i="9"/>
  <c r="L135" i="9"/>
  <c r="I135" i="9"/>
  <c r="I131" i="9" s="1"/>
  <c r="F135" i="9"/>
  <c r="O134" i="9"/>
  <c r="L134" i="9"/>
  <c r="L131" i="9" s="1"/>
  <c r="I134" i="9"/>
  <c r="F134" i="9"/>
  <c r="C134" i="9" s="1"/>
  <c r="O133" i="9"/>
  <c r="O131" i="9" s="1"/>
  <c r="L133" i="9"/>
  <c r="I133" i="9"/>
  <c r="F133" i="9"/>
  <c r="C133" i="9"/>
  <c r="O132" i="9"/>
  <c r="L132" i="9"/>
  <c r="I132" i="9"/>
  <c r="F132" i="9"/>
  <c r="N131" i="9"/>
  <c r="M131" i="9"/>
  <c r="M130" i="9" s="1"/>
  <c r="K131" i="9"/>
  <c r="J131" i="9"/>
  <c r="H131" i="9"/>
  <c r="G131" i="9"/>
  <c r="E131" i="9"/>
  <c r="E130" i="9" s="1"/>
  <c r="D131" i="9"/>
  <c r="N130" i="9"/>
  <c r="J130" i="9"/>
  <c r="O129" i="9"/>
  <c r="O128" i="9" s="1"/>
  <c r="L129" i="9"/>
  <c r="I129" i="9"/>
  <c r="F129" i="9"/>
  <c r="C129" i="9"/>
  <c r="N128" i="9"/>
  <c r="M128" i="9"/>
  <c r="L128" i="9"/>
  <c r="C128" i="9" s="1"/>
  <c r="K128" i="9"/>
  <c r="J128" i="9"/>
  <c r="I128" i="9"/>
  <c r="H128" i="9"/>
  <c r="G128" i="9"/>
  <c r="F128" i="9"/>
  <c r="E128" i="9"/>
  <c r="D128" i="9"/>
  <c r="O127" i="9"/>
  <c r="L127" i="9"/>
  <c r="I127" i="9"/>
  <c r="F127" i="9"/>
  <c r="O126" i="9"/>
  <c r="L126" i="9"/>
  <c r="I126" i="9"/>
  <c r="F126" i="9"/>
  <c r="O125" i="9"/>
  <c r="L125" i="9"/>
  <c r="L122" i="9" s="1"/>
  <c r="I125" i="9"/>
  <c r="F125" i="9"/>
  <c r="C125" i="9"/>
  <c r="O124" i="9"/>
  <c r="L124" i="9"/>
  <c r="I124" i="9"/>
  <c r="F124" i="9"/>
  <c r="C124" i="9" s="1"/>
  <c r="O123" i="9"/>
  <c r="O122" i="9" s="1"/>
  <c r="L123" i="9"/>
  <c r="I123" i="9"/>
  <c r="I122" i="9" s="1"/>
  <c r="F123" i="9"/>
  <c r="N122" i="9"/>
  <c r="M122" i="9"/>
  <c r="K122" i="9"/>
  <c r="J122" i="9"/>
  <c r="H122" i="9"/>
  <c r="G122" i="9"/>
  <c r="F122" i="9"/>
  <c r="E122" i="9"/>
  <c r="D122" i="9"/>
  <c r="O121" i="9"/>
  <c r="L121" i="9"/>
  <c r="I121" i="9"/>
  <c r="F121" i="9"/>
  <c r="C121" i="9"/>
  <c r="O120" i="9"/>
  <c r="L120" i="9"/>
  <c r="I120" i="9"/>
  <c r="F120" i="9"/>
  <c r="C120" i="9" s="1"/>
  <c r="O119" i="9"/>
  <c r="L119" i="9"/>
  <c r="I119" i="9"/>
  <c r="F119" i="9"/>
  <c r="O118" i="9"/>
  <c r="L118" i="9"/>
  <c r="I118" i="9"/>
  <c r="F118" i="9"/>
  <c r="C118" i="9" s="1"/>
  <c r="O117" i="9"/>
  <c r="O116" i="9" s="1"/>
  <c r="L117" i="9"/>
  <c r="I117" i="9"/>
  <c r="I116" i="9" s="1"/>
  <c r="F117" i="9"/>
  <c r="C117" i="9"/>
  <c r="N116" i="9"/>
  <c r="M116" i="9"/>
  <c r="L116" i="9"/>
  <c r="K116" i="9"/>
  <c r="J116" i="9"/>
  <c r="H116" i="9"/>
  <c r="G116" i="9"/>
  <c r="E116" i="9"/>
  <c r="D116" i="9"/>
  <c r="O115" i="9"/>
  <c r="L115" i="9"/>
  <c r="I115" i="9"/>
  <c r="F115" i="9"/>
  <c r="O114" i="9"/>
  <c r="L114" i="9"/>
  <c r="L112" i="9" s="1"/>
  <c r="I114" i="9"/>
  <c r="F114" i="9"/>
  <c r="O113" i="9"/>
  <c r="O112" i="9" s="1"/>
  <c r="L113" i="9"/>
  <c r="I113" i="9"/>
  <c r="I112" i="9" s="1"/>
  <c r="F113" i="9"/>
  <c r="C113" i="9"/>
  <c r="N112" i="9"/>
  <c r="M112" i="9"/>
  <c r="K112" i="9"/>
  <c r="J112" i="9"/>
  <c r="H112" i="9"/>
  <c r="G112" i="9"/>
  <c r="E112" i="9"/>
  <c r="D112" i="9"/>
  <c r="O111" i="9"/>
  <c r="L111" i="9"/>
  <c r="I111" i="9"/>
  <c r="F111" i="9"/>
  <c r="O110" i="9"/>
  <c r="L110" i="9"/>
  <c r="I110" i="9"/>
  <c r="F110" i="9"/>
  <c r="C110" i="9" s="1"/>
  <c r="O109" i="9"/>
  <c r="L109" i="9"/>
  <c r="I109" i="9"/>
  <c r="F109" i="9"/>
  <c r="C109" i="9"/>
  <c r="O108" i="9"/>
  <c r="L108" i="9"/>
  <c r="I108" i="9"/>
  <c r="F108" i="9"/>
  <c r="C108" i="9" s="1"/>
  <c r="O107" i="9"/>
  <c r="L107" i="9"/>
  <c r="I107" i="9"/>
  <c r="F107" i="9"/>
  <c r="C107" i="9" s="1"/>
  <c r="O106" i="9"/>
  <c r="L106" i="9"/>
  <c r="L103" i="9" s="1"/>
  <c r="I106" i="9"/>
  <c r="F106" i="9"/>
  <c r="O105" i="9"/>
  <c r="L105" i="9"/>
  <c r="I105" i="9"/>
  <c r="F105" i="9"/>
  <c r="C105" i="9"/>
  <c r="O104" i="9"/>
  <c r="O103" i="9" s="1"/>
  <c r="L104" i="9"/>
  <c r="I104" i="9"/>
  <c r="F104" i="9"/>
  <c r="N103" i="9"/>
  <c r="M103" i="9"/>
  <c r="K103" i="9"/>
  <c r="J103" i="9"/>
  <c r="I103" i="9"/>
  <c r="H103" i="9"/>
  <c r="G103" i="9"/>
  <c r="E103" i="9"/>
  <c r="D103" i="9"/>
  <c r="O102" i="9"/>
  <c r="L102" i="9"/>
  <c r="I102" i="9"/>
  <c r="F102" i="9"/>
  <c r="C102" i="9" s="1"/>
  <c r="O101" i="9"/>
  <c r="L101" i="9"/>
  <c r="I101" i="9"/>
  <c r="F101" i="9"/>
  <c r="C101" i="9"/>
  <c r="O100" i="9"/>
  <c r="L100" i="9"/>
  <c r="I100" i="9"/>
  <c r="F100" i="9"/>
  <c r="C100" i="9" s="1"/>
  <c r="O99" i="9"/>
  <c r="L99" i="9"/>
  <c r="I99" i="9"/>
  <c r="I95" i="9" s="1"/>
  <c r="F99" i="9"/>
  <c r="O98" i="9"/>
  <c r="L98" i="9"/>
  <c r="I98" i="9"/>
  <c r="F98" i="9"/>
  <c r="C98" i="9" s="1"/>
  <c r="O97" i="9"/>
  <c r="L97" i="9"/>
  <c r="I97" i="9"/>
  <c r="F97" i="9"/>
  <c r="C97" i="9"/>
  <c r="O96" i="9"/>
  <c r="L96" i="9"/>
  <c r="I96" i="9"/>
  <c r="F96" i="9"/>
  <c r="F95" i="9" s="1"/>
  <c r="N95" i="9"/>
  <c r="M95" i="9"/>
  <c r="L95" i="9"/>
  <c r="K95" i="9"/>
  <c r="J95" i="9"/>
  <c r="H95" i="9"/>
  <c r="H83" i="9" s="1"/>
  <c r="G95" i="9"/>
  <c r="E95" i="9"/>
  <c r="D95" i="9"/>
  <c r="O94" i="9"/>
  <c r="L94" i="9"/>
  <c r="I94" i="9"/>
  <c r="F94" i="9"/>
  <c r="O93" i="9"/>
  <c r="L93" i="9"/>
  <c r="I93" i="9"/>
  <c r="F93" i="9"/>
  <c r="C93" i="9"/>
  <c r="O92" i="9"/>
  <c r="L92" i="9"/>
  <c r="I92" i="9"/>
  <c r="F92" i="9"/>
  <c r="C92" i="9" s="1"/>
  <c r="O91" i="9"/>
  <c r="L91" i="9"/>
  <c r="I91" i="9"/>
  <c r="F91" i="9"/>
  <c r="O90" i="9"/>
  <c r="L90" i="9"/>
  <c r="L89" i="9" s="1"/>
  <c r="I90" i="9"/>
  <c r="F90" i="9"/>
  <c r="O89" i="9"/>
  <c r="N89" i="9"/>
  <c r="M89" i="9"/>
  <c r="K89" i="9"/>
  <c r="J89" i="9"/>
  <c r="H89" i="9"/>
  <c r="G89" i="9"/>
  <c r="E89" i="9"/>
  <c r="D89" i="9"/>
  <c r="O88" i="9"/>
  <c r="L88" i="9"/>
  <c r="I88" i="9"/>
  <c r="F88" i="9"/>
  <c r="C88" i="9" s="1"/>
  <c r="O87" i="9"/>
  <c r="L87" i="9"/>
  <c r="I87" i="9"/>
  <c r="F87" i="9"/>
  <c r="O86" i="9"/>
  <c r="L86" i="9"/>
  <c r="I86" i="9"/>
  <c r="F86" i="9"/>
  <c r="O85" i="9"/>
  <c r="O84" i="9" s="1"/>
  <c r="L85" i="9"/>
  <c r="I85" i="9"/>
  <c r="I84" i="9" s="1"/>
  <c r="F85" i="9"/>
  <c r="C85" i="9"/>
  <c r="N84" i="9"/>
  <c r="M84" i="9"/>
  <c r="L84" i="9"/>
  <c r="K84" i="9"/>
  <c r="K83" i="9" s="1"/>
  <c r="J84" i="9"/>
  <c r="H84" i="9"/>
  <c r="G84" i="9"/>
  <c r="G83" i="9" s="1"/>
  <c r="E84" i="9"/>
  <c r="D84" i="9"/>
  <c r="D83" i="9" s="1"/>
  <c r="M83" i="9"/>
  <c r="E83" i="9"/>
  <c r="E75" i="9" s="1"/>
  <c r="O82" i="9"/>
  <c r="L82" i="9"/>
  <c r="I82" i="9"/>
  <c r="F82" i="9"/>
  <c r="F80" i="9" s="1"/>
  <c r="O81" i="9"/>
  <c r="O80" i="9" s="1"/>
  <c r="O76" i="9" s="1"/>
  <c r="L81" i="9"/>
  <c r="I81" i="9"/>
  <c r="I80" i="9" s="1"/>
  <c r="F81" i="9"/>
  <c r="N80" i="9"/>
  <c r="N76" i="9" s="1"/>
  <c r="M80" i="9"/>
  <c r="L80" i="9"/>
  <c r="K80" i="9"/>
  <c r="J80" i="9"/>
  <c r="H80" i="9"/>
  <c r="G80" i="9"/>
  <c r="E80" i="9"/>
  <c r="D80" i="9"/>
  <c r="O79" i="9"/>
  <c r="L79" i="9"/>
  <c r="I79" i="9"/>
  <c r="F79" i="9"/>
  <c r="C79" i="9" s="1"/>
  <c r="O78" i="9"/>
  <c r="L78" i="9"/>
  <c r="L77" i="9" s="1"/>
  <c r="I78" i="9"/>
  <c r="I77" i="9" s="1"/>
  <c r="I76" i="9" s="1"/>
  <c r="F78" i="9"/>
  <c r="O77" i="9"/>
  <c r="N77" i="9"/>
  <c r="M77" i="9"/>
  <c r="M76" i="9" s="1"/>
  <c r="M75" i="9" s="1"/>
  <c r="K77" i="9"/>
  <c r="J77" i="9"/>
  <c r="H77" i="9"/>
  <c r="G77" i="9"/>
  <c r="F77" i="9"/>
  <c r="C77" i="9" s="1"/>
  <c r="E77" i="9"/>
  <c r="E76" i="9" s="1"/>
  <c r="D77" i="9"/>
  <c r="L76" i="9"/>
  <c r="K76" i="9"/>
  <c r="J76" i="9"/>
  <c r="H76" i="9"/>
  <c r="G76" i="9"/>
  <c r="D76" i="9"/>
  <c r="D75" i="9" s="1"/>
  <c r="K75" i="9"/>
  <c r="G75" i="9"/>
  <c r="O74" i="9"/>
  <c r="L74" i="9"/>
  <c r="I74" i="9"/>
  <c r="F74" i="9"/>
  <c r="O73" i="9"/>
  <c r="L73" i="9"/>
  <c r="I73" i="9"/>
  <c r="F73" i="9"/>
  <c r="C73" i="9"/>
  <c r="O72" i="9"/>
  <c r="L72" i="9"/>
  <c r="I72" i="9"/>
  <c r="F72" i="9"/>
  <c r="C72" i="9" s="1"/>
  <c r="O71" i="9"/>
  <c r="O69" i="9" s="1"/>
  <c r="O67" i="9" s="1"/>
  <c r="L71" i="9"/>
  <c r="I71" i="9"/>
  <c r="C71" i="9" s="1"/>
  <c r="F71" i="9"/>
  <c r="O70" i="9"/>
  <c r="L70" i="9"/>
  <c r="L69" i="9" s="1"/>
  <c r="I70" i="9"/>
  <c r="F70" i="9"/>
  <c r="F69" i="9" s="1"/>
  <c r="N69" i="9"/>
  <c r="N67" i="9" s="1"/>
  <c r="M69" i="9"/>
  <c r="K69" i="9"/>
  <c r="K67" i="9" s="1"/>
  <c r="K53" i="9" s="1"/>
  <c r="K52" i="9" s="1"/>
  <c r="J69" i="9"/>
  <c r="J67" i="9" s="1"/>
  <c r="I69" i="9"/>
  <c r="H69" i="9"/>
  <c r="G69" i="9"/>
  <c r="E69" i="9"/>
  <c r="E67" i="9" s="1"/>
  <c r="D69" i="9"/>
  <c r="O68" i="9"/>
  <c r="L68" i="9"/>
  <c r="L67" i="9" s="1"/>
  <c r="I68" i="9"/>
  <c r="F68" i="9"/>
  <c r="C68" i="9" s="1"/>
  <c r="M67" i="9"/>
  <c r="I67" i="9"/>
  <c r="H67" i="9"/>
  <c r="G67" i="9"/>
  <c r="D67" i="9"/>
  <c r="O66" i="9"/>
  <c r="L66" i="9"/>
  <c r="I66" i="9"/>
  <c r="F66" i="9"/>
  <c r="O65" i="9"/>
  <c r="L65" i="9"/>
  <c r="I65" i="9"/>
  <c r="C65" i="9" s="1"/>
  <c r="F65" i="9"/>
  <c r="O64" i="9"/>
  <c r="L64" i="9"/>
  <c r="L58" i="9" s="1"/>
  <c r="I64" i="9"/>
  <c r="F64" i="9"/>
  <c r="C64" i="9" s="1"/>
  <c r="O63" i="9"/>
  <c r="L63" i="9"/>
  <c r="I63" i="9"/>
  <c r="I58" i="9" s="1"/>
  <c r="F63" i="9"/>
  <c r="C63" i="9"/>
  <c r="O62" i="9"/>
  <c r="L62" i="9"/>
  <c r="I62" i="9"/>
  <c r="F62" i="9"/>
  <c r="C62" i="9" s="1"/>
  <c r="O61" i="9"/>
  <c r="L61" i="9"/>
  <c r="C61" i="9" s="1"/>
  <c r="I61" i="9"/>
  <c r="F61" i="9"/>
  <c r="O60" i="9"/>
  <c r="L60" i="9"/>
  <c r="I60" i="9"/>
  <c r="F60" i="9"/>
  <c r="C60" i="9"/>
  <c r="O59" i="9"/>
  <c r="L59" i="9"/>
  <c r="I59" i="9"/>
  <c r="F59" i="9"/>
  <c r="C59" i="9" s="1"/>
  <c r="N58" i="9"/>
  <c r="N54" i="9" s="1"/>
  <c r="N53" i="9" s="1"/>
  <c r="M58" i="9"/>
  <c r="K58" i="9"/>
  <c r="J58" i="9"/>
  <c r="H58" i="9"/>
  <c r="G58" i="9"/>
  <c r="F58" i="9"/>
  <c r="E58" i="9"/>
  <c r="D58" i="9"/>
  <c r="D54" i="9" s="1"/>
  <c r="D53" i="9" s="1"/>
  <c r="D52" i="9" s="1"/>
  <c r="O57" i="9"/>
  <c r="L57" i="9"/>
  <c r="I57" i="9"/>
  <c r="C57" i="9" s="1"/>
  <c r="F57" i="9"/>
  <c r="O56" i="9"/>
  <c r="O55" i="9" s="1"/>
  <c r="L56" i="9"/>
  <c r="I56" i="9"/>
  <c r="F56" i="9"/>
  <c r="F55" i="9" s="1"/>
  <c r="C56" i="9"/>
  <c r="N55" i="9"/>
  <c r="M55" i="9"/>
  <c r="L55" i="9"/>
  <c r="L54" i="9" s="1"/>
  <c r="L53" i="9" s="1"/>
  <c r="K55" i="9"/>
  <c r="K54" i="9" s="1"/>
  <c r="J55" i="9"/>
  <c r="H55" i="9"/>
  <c r="H54" i="9" s="1"/>
  <c r="H53" i="9" s="1"/>
  <c r="G55" i="9"/>
  <c r="G54" i="9" s="1"/>
  <c r="E55" i="9"/>
  <c r="D55" i="9"/>
  <c r="M54" i="9"/>
  <c r="J54" i="9"/>
  <c r="J53" i="9" s="1"/>
  <c r="E54" i="9"/>
  <c r="E53" i="9" s="1"/>
  <c r="M53" i="9"/>
  <c r="G53" i="9"/>
  <c r="G52" i="9" s="1"/>
  <c r="G51" i="9" s="1"/>
  <c r="O47" i="9"/>
  <c r="C47" i="9"/>
  <c r="O46" i="9"/>
  <c r="C46" i="9" s="1"/>
  <c r="O45" i="9"/>
  <c r="N45" i="9"/>
  <c r="M45" i="9"/>
  <c r="L44" i="9"/>
  <c r="I44" i="9"/>
  <c r="I43" i="9" s="1"/>
  <c r="F44" i="9"/>
  <c r="F43" i="9" s="1"/>
  <c r="C43" i="9" s="1"/>
  <c r="L43" i="9"/>
  <c r="K43" i="9"/>
  <c r="J43" i="9"/>
  <c r="H43" i="9"/>
  <c r="G43" i="9"/>
  <c r="E43" i="9"/>
  <c r="D43" i="9"/>
  <c r="F42" i="9"/>
  <c r="C42" i="9" s="1"/>
  <c r="F41" i="9"/>
  <c r="C41" i="9" s="1"/>
  <c r="E41" i="9"/>
  <c r="D41" i="9"/>
  <c r="L40" i="9"/>
  <c r="C40" i="9"/>
  <c r="L39" i="9"/>
  <c r="C39" i="9" s="1"/>
  <c r="L38" i="9"/>
  <c r="C38" i="9" s="1"/>
  <c r="L37" i="9"/>
  <c r="C37" i="9" s="1"/>
  <c r="K36" i="9"/>
  <c r="J36" i="9"/>
  <c r="L35" i="9"/>
  <c r="C35" i="9" s="1"/>
  <c r="L34" i="9"/>
  <c r="C34" i="9" s="1"/>
  <c r="K33" i="9"/>
  <c r="J33" i="9"/>
  <c r="L32" i="9"/>
  <c r="C32" i="9" s="1"/>
  <c r="L31" i="9"/>
  <c r="C31" i="9" s="1"/>
  <c r="K31" i="9"/>
  <c r="K26" i="9" s="1"/>
  <c r="J31" i="9"/>
  <c r="L30" i="9"/>
  <c r="C30" i="9" s="1"/>
  <c r="L29" i="9"/>
  <c r="C29" i="9" s="1"/>
  <c r="L28" i="9"/>
  <c r="C28" i="9" s="1"/>
  <c r="K27" i="9"/>
  <c r="J27" i="9"/>
  <c r="J26" i="9"/>
  <c r="F25" i="9"/>
  <c r="C25" i="9" s="1"/>
  <c r="I24" i="9"/>
  <c r="C24" i="9" s="1"/>
  <c r="F24" i="9"/>
  <c r="O23" i="9"/>
  <c r="L23" i="9"/>
  <c r="I23" i="9"/>
  <c r="F23" i="9"/>
  <c r="C23" i="9" s="1"/>
  <c r="O22" i="9"/>
  <c r="O21" i="9" s="1"/>
  <c r="L22" i="9"/>
  <c r="I22" i="9"/>
  <c r="I21" i="9" s="1"/>
  <c r="F22" i="9"/>
  <c r="C22" i="9"/>
  <c r="N21" i="9"/>
  <c r="N289" i="9" s="1"/>
  <c r="N288" i="9" s="1"/>
  <c r="M21" i="9"/>
  <c r="M289" i="9" s="1"/>
  <c r="M288" i="9" s="1"/>
  <c r="L21" i="9"/>
  <c r="L289" i="9" s="1"/>
  <c r="L288" i="9" s="1"/>
  <c r="K21" i="9"/>
  <c r="K289" i="9" s="1"/>
  <c r="K288" i="9" s="1"/>
  <c r="J21" i="9"/>
  <c r="J289" i="9" s="1"/>
  <c r="J288" i="9" s="1"/>
  <c r="H21" i="9"/>
  <c r="H289" i="9" s="1"/>
  <c r="H288" i="9" s="1"/>
  <c r="G21" i="9"/>
  <c r="G289" i="9" s="1"/>
  <c r="G288" i="9" s="1"/>
  <c r="F21" i="9"/>
  <c r="F20" i="9" s="1"/>
  <c r="E21" i="9"/>
  <c r="E289" i="9" s="1"/>
  <c r="E288" i="9" s="1"/>
  <c r="D21" i="9"/>
  <c r="D289" i="9" s="1"/>
  <c r="D288" i="9" s="1"/>
  <c r="M20" i="9"/>
  <c r="G20" i="9"/>
  <c r="E20" i="9"/>
  <c r="O298" i="8"/>
  <c r="L298" i="8"/>
  <c r="I298" i="8"/>
  <c r="F298" i="8"/>
  <c r="C298" i="8" s="1"/>
  <c r="O297" i="8"/>
  <c r="L297" i="8"/>
  <c r="I297" i="8"/>
  <c r="F297" i="8"/>
  <c r="C297" i="8"/>
  <c r="O296" i="8"/>
  <c r="L296" i="8"/>
  <c r="I296" i="8"/>
  <c r="F296" i="8"/>
  <c r="C296" i="8" s="1"/>
  <c r="O295" i="8"/>
  <c r="L295" i="8"/>
  <c r="I295" i="8"/>
  <c r="C295" i="8" s="1"/>
  <c r="F295" i="8"/>
  <c r="O294" i="8"/>
  <c r="L294" i="8"/>
  <c r="L290" i="8" s="1"/>
  <c r="I294" i="8"/>
  <c r="F294" i="8"/>
  <c r="C294" i="8" s="1"/>
  <c r="O293" i="8"/>
  <c r="L293" i="8"/>
  <c r="I293" i="8"/>
  <c r="F293" i="8"/>
  <c r="C293" i="8"/>
  <c r="O292" i="8"/>
  <c r="L292" i="8"/>
  <c r="I292" i="8"/>
  <c r="F292" i="8"/>
  <c r="C292" i="8" s="1"/>
  <c r="O291" i="8"/>
  <c r="O290" i="8" s="1"/>
  <c r="L291" i="8"/>
  <c r="I291" i="8"/>
  <c r="I290" i="8" s="1"/>
  <c r="F291" i="8"/>
  <c r="N290" i="8"/>
  <c r="M290" i="8"/>
  <c r="K290" i="8"/>
  <c r="J290" i="8"/>
  <c r="H290" i="8"/>
  <c r="G290" i="8"/>
  <c r="F290" i="8"/>
  <c r="E290" i="8"/>
  <c r="D290" i="8"/>
  <c r="O285" i="8"/>
  <c r="O283" i="8" s="1"/>
  <c r="L285" i="8"/>
  <c r="I285" i="8"/>
  <c r="F285" i="8"/>
  <c r="C285" i="8"/>
  <c r="O284" i="8"/>
  <c r="L284" i="8"/>
  <c r="L283" i="8" s="1"/>
  <c r="I284" i="8"/>
  <c r="F284" i="8"/>
  <c r="C284" i="8" s="1"/>
  <c r="N283" i="8"/>
  <c r="M283" i="8"/>
  <c r="K283" i="8"/>
  <c r="J283" i="8"/>
  <c r="I283" i="8"/>
  <c r="H283" i="8"/>
  <c r="G283" i="8"/>
  <c r="E283" i="8"/>
  <c r="D283" i="8"/>
  <c r="O282" i="8"/>
  <c r="L282" i="8"/>
  <c r="L281" i="8" s="1"/>
  <c r="I282" i="8"/>
  <c r="F282" i="8"/>
  <c r="F281" i="8" s="1"/>
  <c r="O281" i="8"/>
  <c r="N281" i="8"/>
  <c r="M281" i="8"/>
  <c r="K281" i="8"/>
  <c r="J281" i="8"/>
  <c r="I281" i="8"/>
  <c r="H281" i="8"/>
  <c r="G281" i="8"/>
  <c r="E281" i="8"/>
  <c r="D281" i="8"/>
  <c r="O280" i="8"/>
  <c r="L280" i="8"/>
  <c r="I280" i="8"/>
  <c r="F280" i="8"/>
  <c r="C280" i="8" s="1"/>
  <c r="O279" i="8"/>
  <c r="L279" i="8"/>
  <c r="I279" i="8"/>
  <c r="C279" i="8" s="1"/>
  <c r="F279" i="8"/>
  <c r="O278" i="8"/>
  <c r="L278" i="8"/>
  <c r="I278" i="8"/>
  <c r="F278" i="8"/>
  <c r="C278" i="8" s="1"/>
  <c r="O277" i="8"/>
  <c r="O276" i="8" s="1"/>
  <c r="L277" i="8"/>
  <c r="I277" i="8"/>
  <c r="I276" i="8" s="1"/>
  <c r="F277" i="8"/>
  <c r="C277" i="8"/>
  <c r="N276" i="8"/>
  <c r="M276" i="8"/>
  <c r="L276" i="8"/>
  <c r="K276" i="8"/>
  <c r="J276" i="8"/>
  <c r="H276" i="8"/>
  <c r="G276" i="8"/>
  <c r="F276" i="8"/>
  <c r="C276" i="8" s="1"/>
  <c r="E276" i="8"/>
  <c r="D276" i="8"/>
  <c r="O275" i="8"/>
  <c r="L275" i="8"/>
  <c r="I275" i="8"/>
  <c r="C275" i="8" s="1"/>
  <c r="F275" i="8"/>
  <c r="O274" i="8"/>
  <c r="L274" i="8"/>
  <c r="I274" i="8"/>
  <c r="F274" i="8"/>
  <c r="C274" i="8" s="1"/>
  <c r="O273" i="8"/>
  <c r="O272" i="8" s="1"/>
  <c r="L273" i="8"/>
  <c r="I273" i="8"/>
  <c r="I272" i="8" s="1"/>
  <c r="F273" i="8"/>
  <c r="C273" i="8"/>
  <c r="N272" i="8"/>
  <c r="M272" i="8"/>
  <c r="L272" i="8"/>
  <c r="L270" i="8" s="1"/>
  <c r="K272" i="8"/>
  <c r="K270" i="8" s="1"/>
  <c r="K269" i="8" s="1"/>
  <c r="J272" i="8"/>
  <c r="H272" i="8"/>
  <c r="H270" i="8" s="1"/>
  <c r="H269" i="8" s="1"/>
  <c r="G272" i="8"/>
  <c r="G270" i="8" s="1"/>
  <c r="G269" i="8" s="1"/>
  <c r="F272" i="8"/>
  <c r="C272" i="8" s="1"/>
  <c r="E272" i="8"/>
  <c r="D272" i="8"/>
  <c r="D270" i="8" s="1"/>
  <c r="D269" i="8" s="1"/>
  <c r="O271" i="8"/>
  <c r="L271" i="8"/>
  <c r="I271" i="8"/>
  <c r="I270" i="8" s="1"/>
  <c r="I269" i="8" s="1"/>
  <c r="F271" i="8"/>
  <c r="N270" i="8"/>
  <c r="N269" i="8" s="1"/>
  <c r="M270" i="8"/>
  <c r="J270" i="8"/>
  <c r="J269" i="8" s="1"/>
  <c r="F270" i="8"/>
  <c r="F269" i="8" s="1"/>
  <c r="E270" i="8"/>
  <c r="M269" i="8"/>
  <c r="E269" i="8"/>
  <c r="O268" i="8"/>
  <c r="L268" i="8"/>
  <c r="I268" i="8"/>
  <c r="F268" i="8"/>
  <c r="O267" i="8"/>
  <c r="L267" i="8"/>
  <c r="I267" i="8"/>
  <c r="C267" i="8" s="1"/>
  <c r="F267" i="8"/>
  <c r="O266" i="8"/>
  <c r="L266" i="8"/>
  <c r="I266" i="8"/>
  <c r="F266" i="8"/>
  <c r="C266" i="8" s="1"/>
  <c r="O265" i="8"/>
  <c r="O264" i="8" s="1"/>
  <c r="L265" i="8"/>
  <c r="I265" i="8"/>
  <c r="I264" i="8" s="1"/>
  <c r="I259" i="8" s="1"/>
  <c r="F265" i="8"/>
  <c r="C265" i="8"/>
  <c r="N264" i="8"/>
  <c r="M264" i="8"/>
  <c r="L264" i="8"/>
  <c r="K264" i="8"/>
  <c r="J264" i="8"/>
  <c r="H264" i="8"/>
  <c r="G264" i="8"/>
  <c r="E264" i="8"/>
  <c r="D264" i="8"/>
  <c r="O263" i="8"/>
  <c r="L263" i="8"/>
  <c r="I263" i="8"/>
  <c r="C263" i="8" s="1"/>
  <c r="F263" i="8"/>
  <c r="O262" i="8"/>
  <c r="L262" i="8"/>
  <c r="L260" i="8" s="1"/>
  <c r="L259" i="8" s="1"/>
  <c r="I262" i="8"/>
  <c r="F262" i="8"/>
  <c r="O261" i="8"/>
  <c r="O260" i="8" s="1"/>
  <c r="O259" i="8" s="1"/>
  <c r="L261" i="8"/>
  <c r="I261" i="8"/>
  <c r="I260" i="8" s="1"/>
  <c r="F261" i="8"/>
  <c r="C261" i="8"/>
  <c r="N260" i="8"/>
  <c r="N259" i="8" s="1"/>
  <c r="M260" i="8"/>
  <c r="K260" i="8"/>
  <c r="J260" i="8"/>
  <c r="J259" i="8" s="1"/>
  <c r="H260" i="8"/>
  <c r="G260" i="8"/>
  <c r="F260" i="8"/>
  <c r="E260" i="8"/>
  <c r="D260" i="8"/>
  <c r="M259" i="8"/>
  <c r="K259" i="8"/>
  <c r="G259" i="8"/>
  <c r="E259" i="8"/>
  <c r="O258" i="8"/>
  <c r="L258" i="8"/>
  <c r="I258" i="8"/>
  <c r="F258" i="8"/>
  <c r="O257" i="8"/>
  <c r="L257" i="8"/>
  <c r="I257" i="8"/>
  <c r="F257" i="8"/>
  <c r="C257" i="8"/>
  <c r="O256" i="8"/>
  <c r="L256" i="8"/>
  <c r="I256" i="8"/>
  <c r="F256" i="8"/>
  <c r="O255" i="8"/>
  <c r="L255" i="8"/>
  <c r="I255" i="8"/>
  <c r="C255" i="8" s="1"/>
  <c r="F255" i="8"/>
  <c r="O254" i="8"/>
  <c r="L254" i="8"/>
  <c r="I254" i="8"/>
  <c r="F254" i="8"/>
  <c r="C254" i="8" s="1"/>
  <c r="O253" i="8"/>
  <c r="O252" i="8" s="1"/>
  <c r="L253" i="8"/>
  <c r="I253" i="8"/>
  <c r="I252" i="8" s="1"/>
  <c r="F253" i="8"/>
  <c r="C253" i="8"/>
  <c r="N252" i="8"/>
  <c r="N251" i="8" s="1"/>
  <c r="M252" i="8"/>
  <c r="L252" i="8"/>
  <c r="L251" i="8" s="1"/>
  <c r="K252" i="8"/>
  <c r="J252" i="8"/>
  <c r="J251" i="8" s="1"/>
  <c r="H252" i="8"/>
  <c r="H251" i="8" s="1"/>
  <c r="G252" i="8"/>
  <c r="E252" i="8"/>
  <c r="D252" i="8"/>
  <c r="D251" i="8" s="1"/>
  <c r="M251" i="8"/>
  <c r="K251" i="8"/>
  <c r="I251" i="8"/>
  <c r="G251" i="8"/>
  <c r="E251" i="8"/>
  <c r="O250" i="8"/>
  <c r="L250" i="8"/>
  <c r="L246" i="8" s="1"/>
  <c r="I250" i="8"/>
  <c r="F250" i="8"/>
  <c r="O249" i="8"/>
  <c r="L249" i="8"/>
  <c r="I249" i="8"/>
  <c r="F249" i="8"/>
  <c r="C249" i="8"/>
  <c r="O248" i="8"/>
  <c r="L248" i="8"/>
  <c r="I248" i="8"/>
  <c r="F248" i="8"/>
  <c r="C248" i="8" s="1"/>
  <c r="O247" i="8"/>
  <c r="L247" i="8"/>
  <c r="I247" i="8"/>
  <c r="F247" i="8"/>
  <c r="N246" i="8"/>
  <c r="M246" i="8"/>
  <c r="K246" i="8"/>
  <c r="J246" i="8"/>
  <c r="H246" i="8"/>
  <c r="G246" i="8"/>
  <c r="E246" i="8"/>
  <c r="D246" i="8"/>
  <c r="O245" i="8"/>
  <c r="L245" i="8"/>
  <c r="I245" i="8"/>
  <c r="F245" i="8"/>
  <c r="C245" i="8"/>
  <c r="O244" i="8"/>
  <c r="L244" i="8"/>
  <c r="I244" i="8"/>
  <c r="F244" i="8"/>
  <c r="C244" i="8" s="1"/>
  <c r="O243" i="8"/>
  <c r="L243" i="8"/>
  <c r="I243" i="8"/>
  <c r="C243" i="8" s="1"/>
  <c r="F243" i="8"/>
  <c r="O242" i="8"/>
  <c r="L242" i="8"/>
  <c r="L238" i="8" s="1"/>
  <c r="I242" i="8"/>
  <c r="F242" i="8"/>
  <c r="O241" i="8"/>
  <c r="L241" i="8"/>
  <c r="I241" i="8"/>
  <c r="F241" i="8"/>
  <c r="C241" i="8"/>
  <c r="O240" i="8"/>
  <c r="L240" i="8"/>
  <c r="I240" i="8"/>
  <c r="F240" i="8"/>
  <c r="C240" i="8" s="1"/>
  <c r="O239" i="8"/>
  <c r="O238" i="8" s="1"/>
  <c r="L239" i="8"/>
  <c r="I239" i="8"/>
  <c r="F239" i="8"/>
  <c r="N238" i="8"/>
  <c r="M238" i="8"/>
  <c r="K238" i="8"/>
  <c r="J238" i="8"/>
  <c r="H238" i="8"/>
  <c r="H231" i="8" s="1"/>
  <c r="G238" i="8"/>
  <c r="E238" i="8"/>
  <c r="D238" i="8"/>
  <c r="D231" i="8" s="1"/>
  <c r="O237" i="8"/>
  <c r="O235" i="8" s="1"/>
  <c r="L237" i="8"/>
  <c r="I237" i="8"/>
  <c r="F237" i="8"/>
  <c r="C237" i="8"/>
  <c r="O236" i="8"/>
  <c r="L236" i="8"/>
  <c r="L235" i="8" s="1"/>
  <c r="I236" i="8"/>
  <c r="F236" i="8"/>
  <c r="N235" i="8"/>
  <c r="M235" i="8"/>
  <c r="M231" i="8" s="1"/>
  <c r="M230" i="8" s="1"/>
  <c r="K235" i="8"/>
  <c r="J235" i="8"/>
  <c r="I235" i="8"/>
  <c r="H235" i="8"/>
  <c r="G235" i="8"/>
  <c r="E235" i="8"/>
  <c r="D235" i="8"/>
  <c r="O234" i="8"/>
  <c r="L234" i="8"/>
  <c r="L233" i="8" s="1"/>
  <c r="C233" i="8" s="1"/>
  <c r="I234" i="8"/>
  <c r="F234" i="8"/>
  <c r="F233" i="8" s="1"/>
  <c r="O233" i="8"/>
  <c r="N233" i="8"/>
  <c r="N231" i="8" s="1"/>
  <c r="N230" i="8" s="1"/>
  <c r="M233" i="8"/>
  <c r="K233" i="8"/>
  <c r="K231" i="8" s="1"/>
  <c r="K230" i="8" s="1"/>
  <c r="J233" i="8"/>
  <c r="I233" i="8"/>
  <c r="H233" i="8"/>
  <c r="G233" i="8"/>
  <c r="G231" i="8" s="1"/>
  <c r="G230" i="8" s="1"/>
  <c r="E233" i="8"/>
  <c r="D233" i="8"/>
  <c r="O232" i="8"/>
  <c r="L232" i="8"/>
  <c r="I232" i="8"/>
  <c r="F232" i="8"/>
  <c r="E231" i="8"/>
  <c r="E230" i="8" s="1"/>
  <c r="O229" i="8"/>
  <c r="L229" i="8"/>
  <c r="I229" i="8"/>
  <c r="F229" i="8"/>
  <c r="C229" i="8"/>
  <c r="O228" i="8"/>
  <c r="L228" i="8"/>
  <c r="L227" i="8" s="1"/>
  <c r="I228" i="8"/>
  <c r="F228" i="8"/>
  <c r="O227" i="8"/>
  <c r="N227" i="8"/>
  <c r="M227" i="8"/>
  <c r="K227" i="8"/>
  <c r="J227" i="8"/>
  <c r="I227" i="8"/>
  <c r="H227" i="8"/>
  <c r="G227" i="8"/>
  <c r="E227" i="8"/>
  <c r="D227" i="8"/>
  <c r="O226" i="8"/>
  <c r="L226" i="8"/>
  <c r="I226" i="8"/>
  <c r="F226" i="8"/>
  <c r="O225" i="8"/>
  <c r="L225" i="8"/>
  <c r="I225" i="8"/>
  <c r="F225" i="8"/>
  <c r="C225" i="8"/>
  <c r="O224" i="8"/>
  <c r="L224" i="8"/>
  <c r="I224" i="8"/>
  <c r="F224" i="8"/>
  <c r="C224" i="8" s="1"/>
  <c r="O223" i="8"/>
  <c r="L223" i="8"/>
  <c r="I223" i="8"/>
  <c r="C223" i="8" s="1"/>
  <c r="F223" i="8"/>
  <c r="O222" i="8"/>
  <c r="L222" i="8"/>
  <c r="I222" i="8"/>
  <c r="F222" i="8"/>
  <c r="O221" i="8"/>
  <c r="L221" i="8"/>
  <c r="I221" i="8"/>
  <c r="F221" i="8"/>
  <c r="C221" i="8"/>
  <c r="O220" i="8"/>
  <c r="L220" i="8"/>
  <c r="I220" i="8"/>
  <c r="F220" i="8"/>
  <c r="O219" i="8"/>
  <c r="L219" i="8"/>
  <c r="I219" i="8"/>
  <c r="C219" i="8" s="1"/>
  <c r="F219" i="8"/>
  <c r="O218" i="8"/>
  <c r="L218" i="8"/>
  <c r="I218" i="8"/>
  <c r="F218" i="8"/>
  <c r="C218" i="8" s="1"/>
  <c r="O217" i="8"/>
  <c r="L217" i="8"/>
  <c r="I217" i="8"/>
  <c r="I216" i="8" s="1"/>
  <c r="F217" i="8"/>
  <c r="C217" i="8"/>
  <c r="N216" i="8"/>
  <c r="M216" i="8"/>
  <c r="L216" i="8"/>
  <c r="K216" i="8"/>
  <c r="J216" i="8"/>
  <c r="H216" i="8"/>
  <c r="G216" i="8"/>
  <c r="E216" i="8"/>
  <c r="D216" i="8"/>
  <c r="O215" i="8"/>
  <c r="L215" i="8"/>
  <c r="I215" i="8"/>
  <c r="C215" i="8" s="1"/>
  <c r="F215" i="8"/>
  <c r="O214" i="8"/>
  <c r="L214" i="8"/>
  <c r="I214" i="8"/>
  <c r="F214" i="8"/>
  <c r="O213" i="8"/>
  <c r="L213" i="8"/>
  <c r="I213" i="8"/>
  <c r="F213" i="8"/>
  <c r="C213" i="8"/>
  <c r="O212" i="8"/>
  <c r="L212" i="8"/>
  <c r="I212" i="8"/>
  <c r="F212" i="8"/>
  <c r="C212" i="8" s="1"/>
  <c r="O211" i="8"/>
  <c r="L211" i="8"/>
  <c r="I211" i="8"/>
  <c r="C211" i="8" s="1"/>
  <c r="F211" i="8"/>
  <c r="O210" i="8"/>
  <c r="L210" i="8"/>
  <c r="I210" i="8"/>
  <c r="F210" i="8"/>
  <c r="O209" i="8"/>
  <c r="O205" i="8" s="1"/>
  <c r="L209" i="8"/>
  <c r="I209" i="8"/>
  <c r="F209" i="8"/>
  <c r="C209" i="8"/>
  <c r="O208" i="8"/>
  <c r="L208" i="8"/>
  <c r="I208" i="8"/>
  <c r="F208" i="8"/>
  <c r="C208" i="8" s="1"/>
  <c r="O207" i="8"/>
  <c r="L207" i="8"/>
  <c r="I207" i="8"/>
  <c r="C207" i="8" s="1"/>
  <c r="F207" i="8"/>
  <c r="O206" i="8"/>
  <c r="L206" i="8"/>
  <c r="I206" i="8"/>
  <c r="F206" i="8"/>
  <c r="F205" i="8" s="1"/>
  <c r="N205" i="8"/>
  <c r="M205" i="8"/>
  <c r="M204" i="8" s="1"/>
  <c r="K205" i="8"/>
  <c r="K204" i="8" s="1"/>
  <c r="K195" i="8" s="1"/>
  <c r="K194" i="8" s="1"/>
  <c r="J205" i="8"/>
  <c r="H205" i="8"/>
  <c r="G205" i="8"/>
  <c r="G204" i="8" s="1"/>
  <c r="E205" i="8"/>
  <c r="E204" i="8" s="1"/>
  <c r="D205" i="8"/>
  <c r="N204" i="8"/>
  <c r="J204" i="8"/>
  <c r="H204" i="8"/>
  <c r="D204" i="8"/>
  <c r="O203" i="8"/>
  <c r="L203" i="8"/>
  <c r="I203" i="8"/>
  <c r="C203" i="8" s="1"/>
  <c r="F203" i="8"/>
  <c r="O202" i="8"/>
  <c r="L202" i="8"/>
  <c r="I202" i="8"/>
  <c r="F202" i="8"/>
  <c r="O201" i="8"/>
  <c r="L201" i="8"/>
  <c r="I201" i="8"/>
  <c r="C201" i="8" s="1"/>
  <c r="F201" i="8"/>
  <c r="O200" i="8"/>
  <c r="L200" i="8"/>
  <c r="L198" i="8" s="1"/>
  <c r="L196" i="8" s="1"/>
  <c r="I200" i="8"/>
  <c r="F200" i="8"/>
  <c r="O199" i="8"/>
  <c r="O198" i="8" s="1"/>
  <c r="L199" i="8"/>
  <c r="I199" i="8"/>
  <c r="I198" i="8" s="1"/>
  <c r="F199" i="8"/>
  <c r="C199" i="8"/>
  <c r="N198" i="8"/>
  <c r="M198" i="8"/>
  <c r="M196" i="8" s="1"/>
  <c r="K198" i="8"/>
  <c r="J198" i="8"/>
  <c r="J196" i="8" s="1"/>
  <c r="J195" i="8" s="1"/>
  <c r="H198" i="8"/>
  <c r="G198" i="8"/>
  <c r="F198" i="8"/>
  <c r="F196" i="8" s="1"/>
  <c r="E198" i="8"/>
  <c r="E196" i="8" s="1"/>
  <c r="D198" i="8"/>
  <c r="O197" i="8"/>
  <c r="L197" i="8"/>
  <c r="I197" i="8"/>
  <c r="F197" i="8"/>
  <c r="N196" i="8"/>
  <c r="N195" i="8" s="1"/>
  <c r="N194" i="8" s="1"/>
  <c r="K196" i="8"/>
  <c r="H196" i="8"/>
  <c r="H195" i="8" s="1"/>
  <c r="G196" i="8"/>
  <c r="D196" i="8"/>
  <c r="M195" i="8"/>
  <c r="G195" i="8"/>
  <c r="G194" i="8" s="1"/>
  <c r="E195" i="8"/>
  <c r="O193" i="8"/>
  <c r="O192" i="8" s="1"/>
  <c r="L193" i="8"/>
  <c r="I193" i="8"/>
  <c r="I192" i="8" s="1"/>
  <c r="F193" i="8"/>
  <c r="C193" i="8"/>
  <c r="N192" i="8"/>
  <c r="N191" i="8" s="1"/>
  <c r="M192" i="8"/>
  <c r="L192" i="8"/>
  <c r="L191" i="8" s="1"/>
  <c r="K192" i="8"/>
  <c r="J192" i="8"/>
  <c r="J191" i="8" s="1"/>
  <c r="H192" i="8"/>
  <c r="H191" i="8" s="1"/>
  <c r="G192" i="8"/>
  <c r="F192" i="8"/>
  <c r="E192" i="8"/>
  <c r="D192" i="8"/>
  <c r="D191" i="8" s="1"/>
  <c r="O191" i="8"/>
  <c r="O187" i="8" s="1"/>
  <c r="M191" i="8"/>
  <c r="K191" i="8"/>
  <c r="I191" i="8"/>
  <c r="G191" i="8"/>
  <c r="G187" i="8" s="1"/>
  <c r="E191" i="8"/>
  <c r="E187" i="8" s="1"/>
  <c r="O190" i="8"/>
  <c r="L190" i="8"/>
  <c r="L188" i="8" s="1"/>
  <c r="L187" i="8" s="1"/>
  <c r="I190" i="8"/>
  <c r="F190" i="8"/>
  <c r="O189" i="8"/>
  <c r="O188" i="8" s="1"/>
  <c r="L189" i="8"/>
  <c r="I189" i="8"/>
  <c r="I188" i="8" s="1"/>
  <c r="I187" i="8" s="1"/>
  <c r="F189" i="8"/>
  <c r="N188" i="8"/>
  <c r="N187" i="8" s="1"/>
  <c r="M188" i="8"/>
  <c r="K188" i="8"/>
  <c r="K187" i="8" s="1"/>
  <c r="J188" i="8"/>
  <c r="J187" i="8" s="1"/>
  <c r="H188" i="8"/>
  <c r="G188" i="8"/>
  <c r="F188" i="8"/>
  <c r="E188" i="8"/>
  <c r="D188" i="8"/>
  <c r="D187" i="8" s="1"/>
  <c r="M187" i="8"/>
  <c r="H187" i="8"/>
  <c r="O186" i="8"/>
  <c r="L186" i="8"/>
  <c r="I186" i="8"/>
  <c r="F186" i="8"/>
  <c r="C186" i="8" s="1"/>
  <c r="O185" i="8"/>
  <c r="O184" i="8" s="1"/>
  <c r="L185" i="8"/>
  <c r="I185" i="8"/>
  <c r="I184" i="8" s="1"/>
  <c r="F185" i="8"/>
  <c r="C185" i="8"/>
  <c r="N184" i="8"/>
  <c r="M184" i="8"/>
  <c r="L184" i="8"/>
  <c r="K184" i="8"/>
  <c r="J184" i="8"/>
  <c r="H184" i="8"/>
  <c r="G184" i="8"/>
  <c r="E184" i="8"/>
  <c r="D184" i="8"/>
  <c r="O183" i="8"/>
  <c r="L183" i="8"/>
  <c r="I183" i="8"/>
  <c r="F183" i="8"/>
  <c r="C183" i="8" s="1"/>
  <c r="O182" i="8"/>
  <c r="L182" i="8"/>
  <c r="I182" i="8"/>
  <c r="F182" i="8"/>
  <c r="O181" i="8"/>
  <c r="L181" i="8"/>
  <c r="I181" i="8"/>
  <c r="C181" i="8" s="1"/>
  <c r="F181" i="8"/>
  <c r="O180" i="8"/>
  <c r="O179" i="8" s="1"/>
  <c r="L180" i="8"/>
  <c r="I180" i="8"/>
  <c r="F180" i="8"/>
  <c r="C180" i="8"/>
  <c r="N179" i="8"/>
  <c r="M179" i="8"/>
  <c r="L179" i="8"/>
  <c r="K179" i="8"/>
  <c r="J179" i="8"/>
  <c r="H179" i="8"/>
  <c r="H174" i="8" s="1"/>
  <c r="H173" i="8" s="1"/>
  <c r="G179" i="8"/>
  <c r="E179" i="8"/>
  <c r="D179" i="8"/>
  <c r="O178" i="8"/>
  <c r="L178" i="8"/>
  <c r="I178" i="8"/>
  <c r="F178" i="8"/>
  <c r="C178" i="8" s="1"/>
  <c r="O177" i="8"/>
  <c r="O175" i="8" s="1"/>
  <c r="L177" i="8"/>
  <c r="I177" i="8"/>
  <c r="F177" i="8"/>
  <c r="C177" i="8"/>
  <c r="O176" i="8"/>
  <c r="L176" i="8"/>
  <c r="L175" i="8" s="1"/>
  <c r="L174" i="8" s="1"/>
  <c r="L173" i="8" s="1"/>
  <c r="I176" i="8"/>
  <c r="F176" i="8"/>
  <c r="C176" i="8" s="1"/>
  <c r="N175" i="8"/>
  <c r="M175" i="8"/>
  <c r="K175" i="8"/>
  <c r="J175" i="8"/>
  <c r="I175" i="8"/>
  <c r="H175" i="8"/>
  <c r="G175" i="8"/>
  <c r="E175" i="8"/>
  <c r="E174" i="8" s="1"/>
  <c r="D175" i="8"/>
  <c r="D174" i="8" s="1"/>
  <c r="D173" i="8" s="1"/>
  <c r="N174" i="8"/>
  <c r="M174" i="8"/>
  <c r="M173" i="8" s="1"/>
  <c r="J174" i="8"/>
  <c r="N173" i="8"/>
  <c r="J173" i="8"/>
  <c r="E173" i="8"/>
  <c r="O172" i="8"/>
  <c r="L172" i="8"/>
  <c r="I172" i="8"/>
  <c r="F172" i="8"/>
  <c r="C172" i="8" s="1"/>
  <c r="O171" i="8"/>
  <c r="L171" i="8"/>
  <c r="I171" i="8"/>
  <c r="C171" i="8" s="1"/>
  <c r="F171" i="8"/>
  <c r="O170" i="8"/>
  <c r="L170" i="8"/>
  <c r="I170" i="8"/>
  <c r="F170" i="8"/>
  <c r="O169" i="8"/>
  <c r="L169" i="8"/>
  <c r="I169" i="8"/>
  <c r="F169" i="8"/>
  <c r="C169" i="8"/>
  <c r="O168" i="8"/>
  <c r="L168" i="8"/>
  <c r="I168" i="8"/>
  <c r="F168" i="8"/>
  <c r="C168" i="8" s="1"/>
  <c r="O167" i="8"/>
  <c r="L167" i="8"/>
  <c r="I167" i="8"/>
  <c r="I166" i="8" s="1"/>
  <c r="I165" i="8" s="1"/>
  <c r="F167" i="8"/>
  <c r="F166" i="8" s="1"/>
  <c r="N166" i="8"/>
  <c r="M166" i="8"/>
  <c r="M165" i="8" s="1"/>
  <c r="L166" i="8"/>
  <c r="L165" i="8" s="1"/>
  <c r="K166" i="8"/>
  <c r="J166" i="8"/>
  <c r="H166" i="8"/>
  <c r="H165" i="8" s="1"/>
  <c r="G166" i="8"/>
  <c r="E166" i="8"/>
  <c r="E165" i="8" s="1"/>
  <c r="D166" i="8"/>
  <c r="D165" i="8" s="1"/>
  <c r="N165" i="8"/>
  <c r="K165" i="8"/>
  <c r="J165" i="8"/>
  <c r="G165" i="8"/>
  <c r="F165" i="8"/>
  <c r="O164" i="8"/>
  <c r="L164" i="8"/>
  <c r="I164" i="8"/>
  <c r="F164" i="8"/>
  <c r="C164" i="8"/>
  <c r="O163" i="8"/>
  <c r="L163" i="8"/>
  <c r="I163" i="8"/>
  <c r="F163" i="8"/>
  <c r="C163" i="8" s="1"/>
  <c r="O162" i="8"/>
  <c r="L162" i="8"/>
  <c r="I162" i="8"/>
  <c r="F162" i="8"/>
  <c r="O161" i="8"/>
  <c r="L161" i="8"/>
  <c r="L160" i="8" s="1"/>
  <c r="I161" i="8"/>
  <c r="C161" i="8" s="1"/>
  <c r="F161" i="8"/>
  <c r="O160" i="8"/>
  <c r="N160" i="8"/>
  <c r="M160" i="8"/>
  <c r="K160" i="8"/>
  <c r="J160" i="8"/>
  <c r="H160" i="8"/>
  <c r="G160" i="8"/>
  <c r="F160" i="8"/>
  <c r="E160" i="8"/>
  <c r="D160" i="8"/>
  <c r="O159" i="8"/>
  <c r="L159" i="8"/>
  <c r="I159" i="8"/>
  <c r="F159" i="8"/>
  <c r="C159" i="8" s="1"/>
  <c r="O158" i="8"/>
  <c r="L158" i="8"/>
  <c r="I158" i="8"/>
  <c r="F158" i="8"/>
  <c r="C158" i="8" s="1"/>
  <c r="O157" i="8"/>
  <c r="L157" i="8"/>
  <c r="L151" i="8" s="1"/>
  <c r="I157" i="8"/>
  <c r="F157" i="8"/>
  <c r="O156" i="8"/>
  <c r="L156" i="8"/>
  <c r="I156" i="8"/>
  <c r="F156" i="8"/>
  <c r="C156" i="8"/>
  <c r="O155" i="8"/>
  <c r="L155" i="8"/>
  <c r="I155" i="8"/>
  <c r="F155" i="8"/>
  <c r="C155" i="8" s="1"/>
  <c r="O154" i="8"/>
  <c r="L154" i="8"/>
  <c r="I154" i="8"/>
  <c r="F154" i="8"/>
  <c r="O153" i="8"/>
  <c r="L153" i="8"/>
  <c r="I153" i="8"/>
  <c r="C153" i="8" s="1"/>
  <c r="F153" i="8"/>
  <c r="O152" i="8"/>
  <c r="O151" i="8" s="1"/>
  <c r="L152" i="8"/>
  <c r="I152" i="8"/>
  <c r="F152" i="8"/>
  <c r="F151" i="8" s="1"/>
  <c r="C152" i="8"/>
  <c r="N151" i="8"/>
  <c r="M151" i="8"/>
  <c r="K151" i="8"/>
  <c r="J151" i="8"/>
  <c r="H151" i="8"/>
  <c r="G151" i="8"/>
  <c r="E151" i="8"/>
  <c r="D151" i="8"/>
  <c r="O150" i="8"/>
  <c r="L150" i="8"/>
  <c r="I150" i="8"/>
  <c r="F150" i="8"/>
  <c r="O149" i="8"/>
  <c r="L149" i="8"/>
  <c r="I149" i="8"/>
  <c r="C149" i="8" s="1"/>
  <c r="F149" i="8"/>
  <c r="O148" i="8"/>
  <c r="O144" i="8" s="1"/>
  <c r="L148" i="8"/>
  <c r="I148" i="8"/>
  <c r="F148" i="8"/>
  <c r="C148" i="8"/>
  <c r="O147" i="8"/>
  <c r="L147" i="8"/>
  <c r="I147" i="8"/>
  <c r="F147" i="8"/>
  <c r="O146" i="8"/>
  <c r="L146" i="8"/>
  <c r="I146" i="8"/>
  <c r="F146" i="8"/>
  <c r="C146" i="8" s="1"/>
  <c r="O145" i="8"/>
  <c r="L145" i="8"/>
  <c r="L144" i="8" s="1"/>
  <c r="I145" i="8"/>
  <c r="F145" i="8"/>
  <c r="N144" i="8"/>
  <c r="M144" i="8"/>
  <c r="K144" i="8"/>
  <c r="J144" i="8"/>
  <c r="H144" i="8"/>
  <c r="G144" i="8"/>
  <c r="E144" i="8"/>
  <c r="D144" i="8"/>
  <c r="O143" i="8"/>
  <c r="O141" i="8" s="1"/>
  <c r="L143" i="8"/>
  <c r="I143" i="8"/>
  <c r="F143" i="8"/>
  <c r="C143" i="8" s="1"/>
  <c r="O142" i="8"/>
  <c r="L142" i="8"/>
  <c r="L141" i="8" s="1"/>
  <c r="I142" i="8"/>
  <c r="I141" i="8" s="1"/>
  <c r="F142" i="8"/>
  <c r="C142" i="8" s="1"/>
  <c r="N141" i="8"/>
  <c r="M141" i="8"/>
  <c r="M130" i="8" s="1"/>
  <c r="K141" i="8"/>
  <c r="J141" i="8"/>
  <c r="H141" i="8"/>
  <c r="G141" i="8"/>
  <c r="F141" i="8"/>
  <c r="E141" i="8"/>
  <c r="D141" i="8"/>
  <c r="O140" i="8"/>
  <c r="L140" i="8"/>
  <c r="C140" i="8" s="1"/>
  <c r="I140" i="8"/>
  <c r="F140" i="8"/>
  <c r="O139" i="8"/>
  <c r="O136" i="8" s="1"/>
  <c r="L139" i="8"/>
  <c r="I139" i="8"/>
  <c r="F139" i="8"/>
  <c r="C139" i="8"/>
  <c r="O138" i="8"/>
  <c r="L138" i="8"/>
  <c r="I138" i="8"/>
  <c r="F138" i="8"/>
  <c r="C138" i="8" s="1"/>
  <c r="O137" i="8"/>
  <c r="L137" i="8"/>
  <c r="L136" i="8" s="1"/>
  <c r="I137" i="8"/>
  <c r="F137" i="8"/>
  <c r="N136" i="8"/>
  <c r="N130" i="8" s="1"/>
  <c r="M136" i="8"/>
  <c r="K136" i="8"/>
  <c r="J136" i="8"/>
  <c r="H136" i="8"/>
  <c r="G136" i="8"/>
  <c r="F136" i="8"/>
  <c r="E136" i="8"/>
  <c r="D136" i="8"/>
  <c r="O135" i="8"/>
  <c r="O131" i="8" s="1"/>
  <c r="O130" i="8" s="1"/>
  <c r="L135" i="8"/>
  <c r="I135" i="8"/>
  <c r="F135" i="8"/>
  <c r="C135" i="8"/>
  <c r="O134" i="8"/>
  <c r="L134" i="8"/>
  <c r="I134" i="8"/>
  <c r="F134" i="8"/>
  <c r="C134" i="8" s="1"/>
  <c r="O133" i="8"/>
  <c r="L133" i="8"/>
  <c r="I133" i="8"/>
  <c r="F133" i="8"/>
  <c r="O132" i="8"/>
  <c r="L132" i="8"/>
  <c r="C132" i="8" s="1"/>
  <c r="I132" i="8"/>
  <c r="F132" i="8"/>
  <c r="F131" i="8" s="1"/>
  <c r="N131" i="8"/>
  <c r="M131" i="8"/>
  <c r="K131" i="8"/>
  <c r="J131" i="8"/>
  <c r="H131" i="8"/>
  <c r="G131" i="8"/>
  <c r="E131" i="8"/>
  <c r="D131" i="8"/>
  <c r="H130" i="8"/>
  <c r="E130" i="8"/>
  <c r="D130" i="8"/>
  <c r="O129" i="8"/>
  <c r="L129" i="8"/>
  <c r="L128" i="8" s="1"/>
  <c r="I129" i="8"/>
  <c r="F129" i="8"/>
  <c r="O128" i="8"/>
  <c r="N128" i="8"/>
  <c r="M128" i="8"/>
  <c r="K128" i="8"/>
  <c r="J128" i="8"/>
  <c r="H128" i="8"/>
  <c r="G128" i="8"/>
  <c r="F128" i="8"/>
  <c r="E128" i="8"/>
  <c r="D128" i="8"/>
  <c r="O127" i="8"/>
  <c r="L127" i="8"/>
  <c r="I127" i="8"/>
  <c r="F127" i="8"/>
  <c r="C127" i="8"/>
  <c r="O126" i="8"/>
  <c r="L126" i="8"/>
  <c r="I126" i="8"/>
  <c r="F126" i="8"/>
  <c r="C126" i="8" s="1"/>
  <c r="O125" i="8"/>
  <c r="L125" i="8"/>
  <c r="I125" i="8"/>
  <c r="F125" i="8"/>
  <c r="O124" i="8"/>
  <c r="L124" i="8"/>
  <c r="C124" i="8" s="1"/>
  <c r="I124" i="8"/>
  <c r="F124" i="8"/>
  <c r="O123" i="8"/>
  <c r="O122" i="8" s="1"/>
  <c r="L123" i="8"/>
  <c r="I123" i="8"/>
  <c r="F123" i="8"/>
  <c r="C123" i="8"/>
  <c r="N122" i="8"/>
  <c r="M122" i="8"/>
  <c r="K122" i="8"/>
  <c r="J122" i="8"/>
  <c r="I122" i="8"/>
  <c r="H122" i="8"/>
  <c r="G122" i="8"/>
  <c r="E122" i="8"/>
  <c r="D122" i="8"/>
  <c r="O121" i="8"/>
  <c r="L121" i="8"/>
  <c r="I121" i="8"/>
  <c r="F121" i="8"/>
  <c r="O120" i="8"/>
  <c r="L120" i="8"/>
  <c r="C120" i="8" s="1"/>
  <c r="I120" i="8"/>
  <c r="F120" i="8"/>
  <c r="O119" i="8"/>
  <c r="O116" i="8" s="1"/>
  <c r="L119" i="8"/>
  <c r="I119" i="8"/>
  <c r="F119" i="8"/>
  <c r="C119" i="8"/>
  <c r="O118" i="8"/>
  <c r="L118" i="8"/>
  <c r="I118" i="8"/>
  <c r="F118" i="8"/>
  <c r="C118" i="8" s="1"/>
  <c r="O117" i="8"/>
  <c r="L117" i="8"/>
  <c r="I117" i="8"/>
  <c r="F117" i="8"/>
  <c r="N116" i="8"/>
  <c r="M116" i="8"/>
  <c r="K116" i="8"/>
  <c r="J116" i="8"/>
  <c r="H116" i="8"/>
  <c r="G116" i="8"/>
  <c r="F116" i="8"/>
  <c r="E116" i="8"/>
  <c r="D116" i="8"/>
  <c r="O115" i="8"/>
  <c r="O112" i="8" s="1"/>
  <c r="L115" i="8"/>
  <c r="I115" i="8"/>
  <c r="F115" i="8"/>
  <c r="C115" i="8"/>
  <c r="O114" i="8"/>
  <c r="L114" i="8"/>
  <c r="I114" i="8"/>
  <c r="F114" i="8"/>
  <c r="C114" i="8" s="1"/>
  <c r="O113" i="8"/>
  <c r="L113" i="8"/>
  <c r="L112" i="8" s="1"/>
  <c r="I113" i="8"/>
  <c r="I112" i="8" s="1"/>
  <c r="F113" i="8"/>
  <c r="N112" i="8"/>
  <c r="M112" i="8"/>
  <c r="K112" i="8"/>
  <c r="J112" i="8"/>
  <c r="H112" i="8"/>
  <c r="G112" i="8"/>
  <c r="E112" i="8"/>
  <c r="D112" i="8"/>
  <c r="O111" i="8"/>
  <c r="L111" i="8"/>
  <c r="I111" i="8"/>
  <c r="C111" i="8" s="1"/>
  <c r="F111" i="8"/>
  <c r="O110" i="8"/>
  <c r="L110" i="8"/>
  <c r="I110" i="8"/>
  <c r="F110" i="8"/>
  <c r="O109" i="8"/>
  <c r="L109" i="8"/>
  <c r="C109" i="8" s="1"/>
  <c r="I109" i="8"/>
  <c r="F109" i="8"/>
  <c r="O108" i="8"/>
  <c r="L108" i="8"/>
  <c r="I108" i="8"/>
  <c r="F108" i="8"/>
  <c r="C108" i="8"/>
  <c r="O107" i="8"/>
  <c r="L107" i="8"/>
  <c r="I107" i="8"/>
  <c r="F107" i="8"/>
  <c r="C107" i="8" s="1"/>
  <c r="O106" i="8"/>
  <c r="L106" i="8"/>
  <c r="I106" i="8"/>
  <c r="F106" i="8"/>
  <c r="O105" i="8"/>
  <c r="L105" i="8"/>
  <c r="I105" i="8"/>
  <c r="C105" i="8" s="1"/>
  <c r="F105" i="8"/>
  <c r="O104" i="8"/>
  <c r="L104" i="8"/>
  <c r="L103" i="8" s="1"/>
  <c r="I104" i="8"/>
  <c r="F104" i="8"/>
  <c r="C104" i="8" s="1"/>
  <c r="O103" i="8"/>
  <c r="N103" i="8"/>
  <c r="M103" i="8"/>
  <c r="K103" i="8"/>
  <c r="J103" i="8"/>
  <c r="H103" i="8"/>
  <c r="G103" i="8"/>
  <c r="E103" i="8"/>
  <c r="D103" i="8"/>
  <c r="O102" i="8"/>
  <c r="L102" i="8"/>
  <c r="I102" i="8"/>
  <c r="F102" i="8"/>
  <c r="O101" i="8"/>
  <c r="L101" i="8"/>
  <c r="I101" i="8"/>
  <c r="F101" i="8"/>
  <c r="C101" i="8"/>
  <c r="O100" i="8"/>
  <c r="L100" i="8"/>
  <c r="I100" i="8"/>
  <c r="F100" i="8"/>
  <c r="C100" i="8" s="1"/>
  <c r="O99" i="8"/>
  <c r="L99" i="8"/>
  <c r="I99" i="8"/>
  <c r="C99" i="8" s="1"/>
  <c r="F99" i="8"/>
  <c r="O98" i="8"/>
  <c r="L98" i="8"/>
  <c r="I98" i="8"/>
  <c r="F98" i="8"/>
  <c r="O97" i="8"/>
  <c r="L97" i="8"/>
  <c r="C97" i="8" s="1"/>
  <c r="I97" i="8"/>
  <c r="F97" i="8"/>
  <c r="O96" i="8"/>
  <c r="O95" i="8" s="1"/>
  <c r="L96" i="8"/>
  <c r="I96" i="8"/>
  <c r="F96" i="8"/>
  <c r="C96" i="8"/>
  <c r="N95" i="8"/>
  <c r="M95" i="8"/>
  <c r="L95" i="8"/>
  <c r="K95" i="8"/>
  <c r="J95" i="8"/>
  <c r="H95" i="8"/>
  <c r="G95" i="8"/>
  <c r="E95" i="8"/>
  <c r="D95" i="8"/>
  <c r="O94" i="8"/>
  <c r="L94" i="8"/>
  <c r="I94" i="8"/>
  <c r="F94" i="8"/>
  <c r="C94" i="8" s="1"/>
  <c r="O93" i="8"/>
  <c r="L93" i="8"/>
  <c r="I93" i="8"/>
  <c r="C93" i="8" s="1"/>
  <c r="F93" i="8"/>
  <c r="O92" i="8"/>
  <c r="L92" i="8"/>
  <c r="I92" i="8"/>
  <c r="F92" i="8"/>
  <c r="C92" i="8"/>
  <c r="O91" i="8"/>
  <c r="L91" i="8"/>
  <c r="I91" i="8"/>
  <c r="F91" i="8"/>
  <c r="C91" i="8" s="1"/>
  <c r="O90" i="8"/>
  <c r="L90" i="8"/>
  <c r="I90" i="8"/>
  <c r="I89" i="8" s="1"/>
  <c r="F90" i="8"/>
  <c r="O89" i="8"/>
  <c r="N89" i="8"/>
  <c r="M89" i="8"/>
  <c r="K89" i="8"/>
  <c r="J89" i="8"/>
  <c r="H89" i="8"/>
  <c r="G89" i="8"/>
  <c r="F89" i="8"/>
  <c r="E89" i="8"/>
  <c r="D89" i="8"/>
  <c r="O88" i="8"/>
  <c r="L88" i="8"/>
  <c r="I88" i="8"/>
  <c r="F88" i="8"/>
  <c r="C88" i="8"/>
  <c r="O87" i="8"/>
  <c r="L87" i="8"/>
  <c r="I87" i="8"/>
  <c r="F87" i="8"/>
  <c r="C87" i="8" s="1"/>
  <c r="O86" i="8"/>
  <c r="L86" i="8"/>
  <c r="I86" i="8"/>
  <c r="F86" i="8"/>
  <c r="O85" i="8"/>
  <c r="O84" i="8" s="1"/>
  <c r="L85" i="8"/>
  <c r="I85" i="8"/>
  <c r="C85" i="8" s="1"/>
  <c r="F85" i="8"/>
  <c r="N84" i="8"/>
  <c r="N83" i="8" s="1"/>
  <c r="M84" i="8"/>
  <c r="L84" i="8"/>
  <c r="K84" i="8"/>
  <c r="J84" i="8"/>
  <c r="J83" i="8" s="1"/>
  <c r="H84" i="8"/>
  <c r="H83" i="8" s="1"/>
  <c r="G84" i="8"/>
  <c r="F84" i="8"/>
  <c r="E84" i="8"/>
  <c r="D84" i="8"/>
  <c r="D83" i="8" s="1"/>
  <c r="M83" i="8"/>
  <c r="K83" i="8"/>
  <c r="G83" i="8"/>
  <c r="E83" i="8"/>
  <c r="O82" i="8"/>
  <c r="L82" i="8"/>
  <c r="I82" i="8"/>
  <c r="F82" i="8"/>
  <c r="C82" i="8" s="1"/>
  <c r="O81" i="8"/>
  <c r="O80" i="8" s="1"/>
  <c r="L81" i="8"/>
  <c r="I81" i="8"/>
  <c r="C81" i="8" s="1"/>
  <c r="F81" i="8"/>
  <c r="N80" i="8"/>
  <c r="M80" i="8"/>
  <c r="L80" i="8"/>
  <c r="K80" i="8"/>
  <c r="J80" i="8"/>
  <c r="H80" i="8"/>
  <c r="G80" i="8"/>
  <c r="F80" i="8"/>
  <c r="E80" i="8"/>
  <c r="D80" i="8"/>
  <c r="O79" i="8"/>
  <c r="O77" i="8" s="1"/>
  <c r="L79" i="8"/>
  <c r="I79" i="8"/>
  <c r="F79" i="8"/>
  <c r="C79" i="8"/>
  <c r="O78" i="8"/>
  <c r="L78" i="8"/>
  <c r="L77" i="8" s="1"/>
  <c r="L76" i="8" s="1"/>
  <c r="I78" i="8"/>
  <c r="F78" i="8"/>
  <c r="F77" i="8" s="1"/>
  <c r="N77" i="8"/>
  <c r="M77" i="8"/>
  <c r="M76" i="8" s="1"/>
  <c r="M75" i="8" s="1"/>
  <c r="K77" i="8"/>
  <c r="K76" i="8" s="1"/>
  <c r="J77" i="8"/>
  <c r="I77" i="8"/>
  <c r="H77" i="8"/>
  <c r="G77" i="8"/>
  <c r="G76" i="8" s="1"/>
  <c r="E77" i="8"/>
  <c r="E76" i="8" s="1"/>
  <c r="E75" i="8" s="1"/>
  <c r="D77" i="8"/>
  <c r="N76" i="8"/>
  <c r="N75" i="8" s="1"/>
  <c r="J76" i="8"/>
  <c r="H76" i="8"/>
  <c r="D76" i="8"/>
  <c r="D75" i="8" s="1"/>
  <c r="O74" i="8"/>
  <c r="L74" i="8"/>
  <c r="I74" i="8"/>
  <c r="F74" i="8"/>
  <c r="C74" i="8" s="1"/>
  <c r="O73" i="8"/>
  <c r="L73" i="8"/>
  <c r="I73" i="8"/>
  <c r="C73" i="8" s="1"/>
  <c r="F73" i="8"/>
  <c r="O72" i="8"/>
  <c r="L72" i="8"/>
  <c r="I72" i="8"/>
  <c r="F72" i="8"/>
  <c r="C72" i="8" s="1"/>
  <c r="O71" i="8"/>
  <c r="O69" i="8" s="1"/>
  <c r="O67" i="8" s="1"/>
  <c r="L71" i="8"/>
  <c r="I71" i="8"/>
  <c r="F71" i="8"/>
  <c r="C71" i="8"/>
  <c r="O70" i="8"/>
  <c r="L70" i="8"/>
  <c r="L69" i="8" s="1"/>
  <c r="I70" i="8"/>
  <c r="F70" i="8"/>
  <c r="F69" i="8" s="1"/>
  <c r="C69" i="8" s="1"/>
  <c r="N69" i="8"/>
  <c r="N67" i="8" s="1"/>
  <c r="M69" i="8"/>
  <c r="M67" i="8" s="1"/>
  <c r="K69" i="8"/>
  <c r="J69" i="8"/>
  <c r="J67" i="8" s="1"/>
  <c r="I69" i="8"/>
  <c r="I67" i="8" s="1"/>
  <c r="H69" i="8"/>
  <c r="G69" i="8"/>
  <c r="E69" i="8"/>
  <c r="E67" i="8" s="1"/>
  <c r="D69" i="8"/>
  <c r="O68" i="8"/>
  <c r="L68" i="8"/>
  <c r="L67" i="8" s="1"/>
  <c r="I68" i="8"/>
  <c r="F68" i="8"/>
  <c r="C68" i="8" s="1"/>
  <c r="K67" i="8"/>
  <c r="H67" i="8"/>
  <c r="G67" i="8"/>
  <c r="D67" i="8"/>
  <c r="O66" i="8"/>
  <c r="L66" i="8"/>
  <c r="I66" i="8"/>
  <c r="F66" i="8"/>
  <c r="C66" i="8" s="1"/>
  <c r="O65" i="8"/>
  <c r="L65" i="8"/>
  <c r="I65" i="8"/>
  <c r="C65" i="8" s="1"/>
  <c r="F65" i="8"/>
  <c r="O64" i="8"/>
  <c r="L64" i="8"/>
  <c r="I64" i="8"/>
  <c r="F64" i="8"/>
  <c r="C64" i="8" s="1"/>
  <c r="O63" i="8"/>
  <c r="L63" i="8"/>
  <c r="I63" i="8"/>
  <c r="F63" i="8"/>
  <c r="C63" i="8"/>
  <c r="O62" i="8"/>
  <c r="L62" i="8"/>
  <c r="I62" i="8"/>
  <c r="F62" i="8"/>
  <c r="C62" i="8" s="1"/>
  <c r="O61" i="8"/>
  <c r="L61" i="8"/>
  <c r="I61" i="8"/>
  <c r="C61" i="8" s="1"/>
  <c r="F61" i="8"/>
  <c r="O60" i="8"/>
  <c r="L60" i="8"/>
  <c r="I60" i="8"/>
  <c r="F60" i="8"/>
  <c r="C60" i="8" s="1"/>
  <c r="O59" i="8"/>
  <c r="O58" i="8" s="1"/>
  <c r="L59" i="8"/>
  <c r="I59" i="8"/>
  <c r="I58" i="8" s="1"/>
  <c r="F59" i="8"/>
  <c r="C59" i="8"/>
  <c r="N58" i="8"/>
  <c r="M58" i="8"/>
  <c r="L58" i="8"/>
  <c r="K58" i="8"/>
  <c r="J58" i="8"/>
  <c r="H58" i="8"/>
  <c r="G58" i="8"/>
  <c r="E58" i="8"/>
  <c r="D58" i="8"/>
  <c r="O57" i="8"/>
  <c r="L57" i="8"/>
  <c r="I57" i="8"/>
  <c r="I55" i="8" s="1"/>
  <c r="F57" i="8"/>
  <c r="O56" i="8"/>
  <c r="L56" i="8"/>
  <c r="L55" i="8" s="1"/>
  <c r="L54" i="8" s="1"/>
  <c r="I56" i="8"/>
  <c r="F56" i="8"/>
  <c r="C56" i="8" s="1"/>
  <c r="O55" i="8"/>
  <c r="O54" i="8" s="1"/>
  <c r="O53" i="8" s="1"/>
  <c r="N55" i="8"/>
  <c r="M55" i="8"/>
  <c r="M54" i="8" s="1"/>
  <c r="M53" i="8" s="1"/>
  <c r="K55" i="8"/>
  <c r="K54" i="8" s="1"/>
  <c r="K53" i="8" s="1"/>
  <c r="J55" i="8"/>
  <c r="H55" i="8"/>
  <c r="G55" i="8"/>
  <c r="G54" i="8" s="1"/>
  <c r="G53" i="8" s="1"/>
  <c r="E55" i="8"/>
  <c r="E54" i="8" s="1"/>
  <c r="E53" i="8" s="1"/>
  <c r="E52" i="8" s="1"/>
  <c r="D55" i="8"/>
  <c r="N54" i="8"/>
  <c r="J54" i="8"/>
  <c r="H54" i="8"/>
  <c r="H53" i="8" s="1"/>
  <c r="D54" i="8"/>
  <c r="D53" i="8" s="1"/>
  <c r="D52" i="8" s="1"/>
  <c r="O47" i="8"/>
  <c r="C47" i="8" s="1"/>
  <c r="O46" i="8"/>
  <c r="C46" i="8" s="1"/>
  <c r="N45" i="8"/>
  <c r="M45" i="8"/>
  <c r="L44" i="8"/>
  <c r="L43" i="8" s="1"/>
  <c r="I44" i="8"/>
  <c r="I43" i="8" s="1"/>
  <c r="I20" i="8" s="1"/>
  <c r="F44" i="8"/>
  <c r="C44" i="8" s="1"/>
  <c r="K43" i="8"/>
  <c r="J43" i="8"/>
  <c r="H43" i="8"/>
  <c r="G43" i="8"/>
  <c r="F43" i="8"/>
  <c r="C43" i="8" s="1"/>
  <c r="E43" i="8"/>
  <c r="D43" i="8"/>
  <c r="F42" i="8"/>
  <c r="C42" i="8" s="1"/>
  <c r="E41" i="8"/>
  <c r="D41" i="8"/>
  <c r="L40" i="8"/>
  <c r="C40" i="8" s="1"/>
  <c r="L39" i="8"/>
  <c r="C39" i="8" s="1"/>
  <c r="L38" i="8"/>
  <c r="C38" i="8" s="1"/>
  <c r="L37" i="8"/>
  <c r="L36" i="8" s="1"/>
  <c r="C36" i="8" s="1"/>
  <c r="K36" i="8"/>
  <c r="J36" i="8"/>
  <c r="L35" i="8"/>
  <c r="C35" i="8" s="1"/>
  <c r="L34" i="8"/>
  <c r="L33" i="8" s="1"/>
  <c r="C33" i="8" s="1"/>
  <c r="K33" i="8"/>
  <c r="J33" i="8"/>
  <c r="L32" i="8"/>
  <c r="C32" i="8" s="1"/>
  <c r="L31" i="8"/>
  <c r="C31" i="8" s="1"/>
  <c r="K31" i="8"/>
  <c r="J31" i="8"/>
  <c r="L30" i="8"/>
  <c r="C30" i="8" s="1"/>
  <c r="L29" i="8"/>
  <c r="C29" i="8" s="1"/>
  <c r="L28" i="8"/>
  <c r="C28" i="8" s="1"/>
  <c r="K27" i="8"/>
  <c r="J27" i="8"/>
  <c r="K26" i="8"/>
  <c r="J26" i="8"/>
  <c r="F25" i="8"/>
  <c r="C25" i="8"/>
  <c r="I24" i="8"/>
  <c r="C24" i="8" s="1"/>
  <c r="F24" i="8"/>
  <c r="O23" i="8"/>
  <c r="L23" i="8"/>
  <c r="C23" i="8" s="1"/>
  <c r="I23" i="8"/>
  <c r="F23" i="8"/>
  <c r="O22" i="8"/>
  <c r="O21" i="8" s="1"/>
  <c r="L22" i="8"/>
  <c r="I22" i="8"/>
  <c r="F22" i="8"/>
  <c r="C22" i="8"/>
  <c r="N21" i="8"/>
  <c r="N289" i="8" s="1"/>
  <c r="N288" i="8" s="1"/>
  <c r="M21" i="8"/>
  <c r="M289" i="8" s="1"/>
  <c r="M288" i="8" s="1"/>
  <c r="L21" i="8"/>
  <c r="L289" i="8" s="1"/>
  <c r="L288" i="8" s="1"/>
  <c r="K21" i="8"/>
  <c r="K289" i="8" s="1"/>
  <c r="K288" i="8" s="1"/>
  <c r="J21" i="8"/>
  <c r="J289" i="8" s="1"/>
  <c r="J288" i="8" s="1"/>
  <c r="I21" i="8"/>
  <c r="I289" i="8" s="1"/>
  <c r="H21" i="8"/>
  <c r="H289" i="8" s="1"/>
  <c r="H288" i="8" s="1"/>
  <c r="G21" i="8"/>
  <c r="G289" i="8" s="1"/>
  <c r="G288" i="8" s="1"/>
  <c r="F21" i="8"/>
  <c r="E21" i="8"/>
  <c r="E289" i="8" s="1"/>
  <c r="E288" i="8" s="1"/>
  <c r="D21" i="8"/>
  <c r="D289" i="8" s="1"/>
  <c r="D288" i="8" s="1"/>
  <c r="N20" i="8"/>
  <c r="M20" i="8"/>
  <c r="K20" i="8"/>
  <c r="G20" i="8"/>
  <c r="E20" i="8"/>
  <c r="O289" i="8" l="1"/>
  <c r="O20" i="8"/>
  <c r="I54" i="8"/>
  <c r="I53" i="8" s="1"/>
  <c r="C80" i="8"/>
  <c r="N53" i="8"/>
  <c r="N52" i="8" s="1"/>
  <c r="N51" i="8" s="1"/>
  <c r="N50" i="8" s="1"/>
  <c r="L53" i="8"/>
  <c r="H75" i="8"/>
  <c r="F76" i="8"/>
  <c r="C77" i="8"/>
  <c r="O76" i="8"/>
  <c r="O83" i="8"/>
  <c r="C89" i="8"/>
  <c r="G75" i="8"/>
  <c r="G52" i="8" s="1"/>
  <c r="G51" i="8" s="1"/>
  <c r="H52" i="8"/>
  <c r="L83" i="8"/>
  <c r="L75" i="8" s="1"/>
  <c r="J53" i="8"/>
  <c r="M52" i="8"/>
  <c r="I76" i="8"/>
  <c r="L27" i="8"/>
  <c r="F41" i="8"/>
  <c r="O45" i="8"/>
  <c r="C57" i="8"/>
  <c r="F58" i="8"/>
  <c r="C58" i="8" s="1"/>
  <c r="D20" i="8"/>
  <c r="H20" i="8"/>
  <c r="C21" i="8"/>
  <c r="C34" i="8"/>
  <c r="C37" i="8"/>
  <c r="F55" i="8"/>
  <c r="F67" i="8"/>
  <c r="C67" i="8" s="1"/>
  <c r="C70" i="8"/>
  <c r="C78" i="8"/>
  <c r="I80" i="8"/>
  <c r="I84" i="8"/>
  <c r="C84" i="8" s="1"/>
  <c r="C86" i="8"/>
  <c r="L89" i="8"/>
  <c r="C106" i="8"/>
  <c r="C113" i="8"/>
  <c r="C121" i="8"/>
  <c r="C125" i="8"/>
  <c r="C129" i="8"/>
  <c r="I128" i="8"/>
  <c r="C128" i="8" s="1"/>
  <c r="G130" i="8"/>
  <c r="L131" i="8"/>
  <c r="L130" i="8" s="1"/>
  <c r="J130" i="8"/>
  <c r="J75" i="8" s="1"/>
  <c r="C145" i="8"/>
  <c r="C150" i="8"/>
  <c r="C157" i="8"/>
  <c r="O174" i="8"/>
  <c r="O173" i="8" s="1"/>
  <c r="C196" i="8"/>
  <c r="C141" i="8"/>
  <c r="N287" i="8"/>
  <c r="C90" i="8"/>
  <c r="I95" i="8"/>
  <c r="F95" i="8"/>
  <c r="C95" i="8" s="1"/>
  <c r="C102" i="8"/>
  <c r="C117" i="8"/>
  <c r="I116" i="8"/>
  <c r="C116" i="8" s="1"/>
  <c r="L122" i="8"/>
  <c r="F122" i="8"/>
  <c r="C122" i="8" s="1"/>
  <c r="C133" i="8"/>
  <c r="I131" i="8"/>
  <c r="C137" i="8"/>
  <c r="I136" i="8"/>
  <c r="C136" i="8" s="1"/>
  <c r="C154" i="8"/>
  <c r="C162" i="8"/>
  <c r="C188" i="8"/>
  <c r="J20" i="8"/>
  <c r="C98" i="8"/>
  <c r="I103" i="8"/>
  <c r="F103" i="8"/>
  <c r="C110" i="8"/>
  <c r="F112" i="8"/>
  <c r="C112" i="8" s="1"/>
  <c r="L116" i="8"/>
  <c r="K130" i="8"/>
  <c r="K75" i="8" s="1"/>
  <c r="C147" i="8"/>
  <c r="F144" i="8"/>
  <c r="C144" i="8" s="1"/>
  <c r="J194" i="8"/>
  <c r="I144" i="8"/>
  <c r="I160" i="8"/>
  <c r="C160" i="8" s="1"/>
  <c r="C167" i="8"/>
  <c r="O166" i="8"/>
  <c r="O165" i="8" s="1"/>
  <c r="C165" i="8" s="1"/>
  <c r="C182" i="8"/>
  <c r="F184" i="8"/>
  <c r="C184" i="8" s="1"/>
  <c r="C190" i="8"/>
  <c r="C202" i="8"/>
  <c r="I205" i="8"/>
  <c r="I204" i="8" s="1"/>
  <c r="L205" i="8"/>
  <c r="L204" i="8" s="1"/>
  <c r="L195" i="8" s="1"/>
  <c r="L194" i="8" s="1"/>
  <c r="C214" i="8"/>
  <c r="C226" i="8"/>
  <c r="F238" i="8"/>
  <c r="C238" i="8" s="1"/>
  <c r="I238" i="8"/>
  <c r="C239" i="8"/>
  <c r="C242" i="8"/>
  <c r="D259" i="8"/>
  <c r="D230" i="8" s="1"/>
  <c r="D286" i="8" s="1"/>
  <c r="H259" i="8"/>
  <c r="H286" i="8"/>
  <c r="C281" i="8"/>
  <c r="C290" i="8"/>
  <c r="O288" i="8"/>
  <c r="I289" i="9"/>
  <c r="I20" i="9"/>
  <c r="F175" i="8"/>
  <c r="C192" i="8"/>
  <c r="F191" i="8"/>
  <c r="C191" i="8" s="1"/>
  <c r="E194" i="8"/>
  <c r="E51" i="8" s="1"/>
  <c r="M194" i="8"/>
  <c r="I196" i="8"/>
  <c r="O216" i="8"/>
  <c r="O204" i="8" s="1"/>
  <c r="C232" i="8"/>
  <c r="C236" i="8"/>
  <c r="F235" i="8"/>
  <c r="C235" i="8" s="1"/>
  <c r="O246" i="8"/>
  <c r="O251" i="8"/>
  <c r="C268" i="8"/>
  <c r="F264" i="8"/>
  <c r="C264" i="8" s="1"/>
  <c r="E286" i="8"/>
  <c r="K20" i="9"/>
  <c r="J194" i="9"/>
  <c r="C198" i="8"/>
  <c r="C220" i="8"/>
  <c r="F216" i="8"/>
  <c r="C228" i="8"/>
  <c r="F227" i="8"/>
  <c r="C227" i="8" s="1"/>
  <c r="H230" i="8"/>
  <c r="H194" i="8" s="1"/>
  <c r="C256" i="8"/>
  <c r="F252" i="8"/>
  <c r="C260" i="8"/>
  <c r="I288" i="8"/>
  <c r="O20" i="9"/>
  <c r="I151" i="8"/>
  <c r="C151" i="8" s="1"/>
  <c r="C170" i="8"/>
  <c r="G174" i="8"/>
  <c r="G173" i="8" s="1"/>
  <c r="G286" i="8" s="1"/>
  <c r="K174" i="8"/>
  <c r="K173" i="8" s="1"/>
  <c r="I179" i="8"/>
  <c r="I174" i="8" s="1"/>
  <c r="I173" i="8" s="1"/>
  <c r="F179" i="8"/>
  <c r="C189" i="8"/>
  <c r="D195" i="8"/>
  <c r="C197" i="8"/>
  <c r="O196" i="8"/>
  <c r="C200" i="8"/>
  <c r="C210" i="8"/>
  <c r="C222" i="8"/>
  <c r="L231" i="8"/>
  <c r="L230" i="8" s="1"/>
  <c r="J231" i="8"/>
  <c r="J230" i="8" s="1"/>
  <c r="J286" i="8" s="1"/>
  <c r="O231" i="8"/>
  <c r="O230" i="8" s="1"/>
  <c r="F246" i="8"/>
  <c r="C246" i="8" s="1"/>
  <c r="I246" i="8"/>
  <c r="C247" i="8"/>
  <c r="C250" i="8"/>
  <c r="C258" i="8"/>
  <c r="C262" i="8"/>
  <c r="N286" i="8"/>
  <c r="O270" i="8"/>
  <c r="O269" i="8" s="1"/>
  <c r="L269" i="8"/>
  <c r="C269" i="8" s="1"/>
  <c r="M286" i="8"/>
  <c r="G287" i="9"/>
  <c r="G50" i="9"/>
  <c r="C69" i="9"/>
  <c r="C80" i="9"/>
  <c r="L83" i="9"/>
  <c r="C45" i="9"/>
  <c r="M52" i="9"/>
  <c r="M51" i="9" s="1"/>
  <c r="M50" i="9" s="1"/>
  <c r="J75" i="9"/>
  <c r="J52" i="9" s="1"/>
  <c r="J51" i="9" s="1"/>
  <c r="C147" i="9"/>
  <c r="I144" i="9"/>
  <c r="L151" i="9"/>
  <c r="C154" i="9"/>
  <c r="L196" i="9"/>
  <c r="C197" i="9"/>
  <c r="F196" i="9"/>
  <c r="C198" i="9"/>
  <c r="C206" i="8"/>
  <c r="C234" i="8"/>
  <c r="C282" i="8"/>
  <c r="F283" i="8"/>
  <c r="F289" i="8" s="1"/>
  <c r="J20" i="9"/>
  <c r="N20" i="9"/>
  <c r="F54" i="9"/>
  <c r="I55" i="9"/>
  <c r="O58" i="9"/>
  <c r="O54" i="9" s="1"/>
  <c r="O53" i="9" s="1"/>
  <c r="C74" i="9"/>
  <c r="F76" i="9"/>
  <c r="C78" i="9"/>
  <c r="C86" i="9"/>
  <c r="C87" i="9"/>
  <c r="F84" i="9"/>
  <c r="F89" i="9"/>
  <c r="C90" i="9"/>
  <c r="C91" i="9"/>
  <c r="C96" i="9"/>
  <c r="O95" i="9"/>
  <c r="O83" i="9" s="1"/>
  <c r="C104" i="9"/>
  <c r="F103" i="9"/>
  <c r="C103" i="9" s="1"/>
  <c r="C114" i="9"/>
  <c r="C115" i="9"/>
  <c r="C123" i="9"/>
  <c r="C168" i="9"/>
  <c r="F166" i="9"/>
  <c r="C271" i="8"/>
  <c r="C291" i="8"/>
  <c r="L27" i="9"/>
  <c r="L33" i="9"/>
  <c r="C33" i="9" s="1"/>
  <c r="L36" i="9"/>
  <c r="C36" i="9" s="1"/>
  <c r="M287" i="9"/>
  <c r="F67" i="9"/>
  <c r="C67" i="9" s="1"/>
  <c r="C70" i="9"/>
  <c r="C81" i="9"/>
  <c r="J83" i="9"/>
  <c r="N83" i="9"/>
  <c r="N75" i="9" s="1"/>
  <c r="N52" i="9" s="1"/>
  <c r="I89" i="9"/>
  <c r="I83" i="9" s="1"/>
  <c r="I75" i="9" s="1"/>
  <c r="C106" i="9"/>
  <c r="C122" i="9"/>
  <c r="C126" i="9"/>
  <c r="I130" i="9"/>
  <c r="D20" i="9"/>
  <c r="H20" i="9"/>
  <c r="C21" i="9"/>
  <c r="C44" i="9"/>
  <c r="C66" i="9"/>
  <c r="C82" i="9"/>
  <c r="C94" i="9"/>
  <c r="C99" i="9"/>
  <c r="C111" i="9"/>
  <c r="C119" i="9"/>
  <c r="C141" i="9"/>
  <c r="L175" i="9"/>
  <c r="L174" i="9" s="1"/>
  <c r="L173" i="9" s="1"/>
  <c r="C178" i="9"/>
  <c r="C240" i="9"/>
  <c r="F238" i="9"/>
  <c r="L130" i="9"/>
  <c r="C142" i="9"/>
  <c r="C143" i="9"/>
  <c r="C152" i="9"/>
  <c r="F151" i="9"/>
  <c r="C151" i="9" s="1"/>
  <c r="O151" i="9"/>
  <c r="C160" i="9"/>
  <c r="I165" i="9"/>
  <c r="C171" i="9"/>
  <c r="E174" i="9"/>
  <c r="E173" i="9" s="1"/>
  <c r="E52" i="9" s="1"/>
  <c r="E51" i="9" s="1"/>
  <c r="C176" i="9"/>
  <c r="F175" i="9"/>
  <c r="C228" i="9"/>
  <c r="F227" i="9"/>
  <c r="C227" i="9" s="1"/>
  <c r="F112" i="9"/>
  <c r="C112" i="9" s="1"/>
  <c r="F116" i="9"/>
  <c r="C116" i="9" s="1"/>
  <c r="C127" i="9"/>
  <c r="C132" i="9"/>
  <c r="F131" i="9"/>
  <c r="C138" i="9"/>
  <c r="C139" i="9"/>
  <c r="O144" i="9"/>
  <c r="O130" i="9" s="1"/>
  <c r="L166" i="9"/>
  <c r="L165" i="9" s="1"/>
  <c r="O179" i="9"/>
  <c r="O174" i="9" s="1"/>
  <c r="O173" i="9" s="1"/>
  <c r="L179" i="9"/>
  <c r="C182" i="9"/>
  <c r="E194" i="9"/>
  <c r="C212" i="9"/>
  <c r="F205" i="9"/>
  <c r="I231" i="9"/>
  <c r="G286" i="9"/>
  <c r="C284" i="9"/>
  <c r="F283" i="9"/>
  <c r="F289" i="9" s="1"/>
  <c r="C135" i="9"/>
  <c r="H130" i="9"/>
  <c r="H75" i="9" s="1"/>
  <c r="H52" i="9" s="1"/>
  <c r="H51" i="9" s="1"/>
  <c r="C136" i="9"/>
  <c r="C148" i="9"/>
  <c r="F144" i="9"/>
  <c r="C180" i="9"/>
  <c r="F179" i="9"/>
  <c r="C179" i="9" s="1"/>
  <c r="C184" i="9"/>
  <c r="C188" i="9"/>
  <c r="C192" i="9"/>
  <c r="F191" i="9"/>
  <c r="C191" i="9" s="1"/>
  <c r="H194" i="9"/>
  <c r="E230" i="9"/>
  <c r="C232" i="9"/>
  <c r="L270" i="9"/>
  <c r="L269" i="9" s="1"/>
  <c r="K195" i="9"/>
  <c r="K194" i="9" s="1"/>
  <c r="K51" i="9" s="1"/>
  <c r="I205" i="9"/>
  <c r="C206" i="9"/>
  <c r="C214" i="9"/>
  <c r="C222" i="9"/>
  <c r="H230" i="9"/>
  <c r="N231" i="9"/>
  <c r="N230" i="9" s="1"/>
  <c r="L231" i="9"/>
  <c r="L230" i="9" s="1"/>
  <c r="C236" i="9"/>
  <c r="F235" i="9"/>
  <c r="C235" i="9" s="1"/>
  <c r="L238" i="9"/>
  <c r="C242" i="9"/>
  <c r="O246" i="9"/>
  <c r="C246" i="9" s="1"/>
  <c r="O251" i="9"/>
  <c r="O259" i="9"/>
  <c r="C271" i="9"/>
  <c r="D270" i="9"/>
  <c r="D269" i="9" s="1"/>
  <c r="D194" i="9" s="1"/>
  <c r="D51" i="9" s="1"/>
  <c r="H270" i="9"/>
  <c r="H269" i="9" s="1"/>
  <c r="C272" i="9"/>
  <c r="D286" i="9"/>
  <c r="M286" i="9"/>
  <c r="I288" i="9"/>
  <c r="I196" i="9"/>
  <c r="C203" i="9"/>
  <c r="L205" i="9"/>
  <c r="L204" i="9" s="1"/>
  <c r="C210" i="9"/>
  <c r="C211" i="9"/>
  <c r="O216" i="9"/>
  <c r="O204" i="9" s="1"/>
  <c r="O195" i="9" s="1"/>
  <c r="O194" i="9" s="1"/>
  <c r="C226" i="9"/>
  <c r="J231" i="9"/>
  <c r="J230" i="9" s="1"/>
  <c r="J286" i="9" s="1"/>
  <c r="O238" i="9"/>
  <c r="O231" i="9" s="1"/>
  <c r="O230" i="9" s="1"/>
  <c r="C247" i="9"/>
  <c r="F251" i="9"/>
  <c r="C255" i="9"/>
  <c r="C262" i="9"/>
  <c r="C263" i="9"/>
  <c r="I270" i="9"/>
  <c r="I269" i="9" s="1"/>
  <c r="C278" i="9"/>
  <c r="C279" i="9"/>
  <c r="E286" i="9"/>
  <c r="O283" i="9"/>
  <c r="C291" i="9"/>
  <c r="E49" i="10"/>
  <c r="I216" i="9"/>
  <c r="C234" i="9"/>
  <c r="I252" i="9"/>
  <c r="I251" i="9" s="1"/>
  <c r="C282" i="9"/>
  <c r="F216" i="9"/>
  <c r="F260" i="9"/>
  <c r="F264" i="9"/>
  <c r="C264" i="9" s="1"/>
  <c r="F276" i="9"/>
  <c r="E287" i="8" l="1"/>
  <c r="E50" i="8"/>
  <c r="N286" i="9"/>
  <c r="H287" i="9"/>
  <c r="H50" i="9"/>
  <c r="H286" i="9"/>
  <c r="E287" i="9"/>
  <c r="E50" i="9"/>
  <c r="O75" i="9"/>
  <c r="O52" i="9" s="1"/>
  <c r="O51" i="9" s="1"/>
  <c r="F288" i="8"/>
  <c r="C288" i="8" s="1"/>
  <c r="C289" i="8"/>
  <c r="J50" i="9"/>
  <c r="J287" i="9"/>
  <c r="D287" i="9"/>
  <c r="D50" i="9"/>
  <c r="K50" i="9"/>
  <c r="K287" i="9"/>
  <c r="F288" i="9"/>
  <c r="K286" i="8"/>
  <c r="K52" i="8"/>
  <c r="K51" i="8" s="1"/>
  <c r="L286" i="9"/>
  <c r="G287" i="8"/>
  <c r="G50" i="8"/>
  <c r="I230" i="9"/>
  <c r="C131" i="9"/>
  <c r="F130" i="9"/>
  <c r="C130" i="9" s="1"/>
  <c r="C238" i="9"/>
  <c r="D194" i="8"/>
  <c r="D51" i="8" s="1"/>
  <c r="C216" i="9"/>
  <c r="C252" i="9"/>
  <c r="I204" i="9"/>
  <c r="I195" i="9" s="1"/>
  <c r="I194" i="9" s="1"/>
  <c r="F187" i="9"/>
  <c r="C187" i="9" s="1"/>
  <c r="K286" i="9"/>
  <c r="C270" i="8"/>
  <c r="L75" i="9"/>
  <c r="L52" i="9" s="1"/>
  <c r="O195" i="8"/>
  <c r="O194" i="8" s="1"/>
  <c r="F187" i="8"/>
  <c r="C187" i="8" s="1"/>
  <c r="F231" i="8"/>
  <c r="F174" i="8"/>
  <c r="C175" i="8"/>
  <c r="I231" i="8"/>
  <c r="I230" i="8" s="1"/>
  <c r="C103" i="8"/>
  <c r="I130" i="8"/>
  <c r="C131" i="8"/>
  <c r="C205" i="8"/>
  <c r="C55" i="8"/>
  <c r="F54" i="8"/>
  <c r="J52" i="8"/>
  <c r="J51" i="8" s="1"/>
  <c r="H51" i="8"/>
  <c r="O75" i="8"/>
  <c r="O52" i="8" s="1"/>
  <c r="O51" i="8" s="1"/>
  <c r="O50" i="8" s="1"/>
  <c r="L52" i="8"/>
  <c r="L51" i="8" s="1"/>
  <c r="L50" i="8" s="1"/>
  <c r="C283" i="9"/>
  <c r="C276" i="9"/>
  <c r="F270" i="9"/>
  <c r="F231" i="9"/>
  <c r="C144" i="9"/>
  <c r="C175" i="9"/>
  <c r="F174" i="9"/>
  <c r="C95" i="9"/>
  <c r="F259" i="8"/>
  <c r="C259" i="8" s="1"/>
  <c r="N194" i="9"/>
  <c r="N51" i="9" s="1"/>
  <c r="L195" i="9"/>
  <c r="L194" i="9" s="1"/>
  <c r="C179" i="8"/>
  <c r="C252" i="8"/>
  <c r="F251" i="8"/>
  <c r="C251" i="8" s="1"/>
  <c r="C45" i="8"/>
  <c r="C283" i="8"/>
  <c r="C166" i="8"/>
  <c r="F130" i="8"/>
  <c r="I83" i="8"/>
  <c r="I75" i="8" s="1"/>
  <c r="I52" i="8" s="1"/>
  <c r="I51" i="8" s="1"/>
  <c r="F20" i="8"/>
  <c r="C41" i="8"/>
  <c r="C76" i="8"/>
  <c r="C89" i="9"/>
  <c r="I54" i="9"/>
  <c r="I53" i="9" s="1"/>
  <c r="I52" i="9" s="1"/>
  <c r="C55" i="9"/>
  <c r="C260" i="9"/>
  <c r="F259" i="9"/>
  <c r="C259" i="9" s="1"/>
  <c r="C251" i="9"/>
  <c r="F204" i="9"/>
  <c r="C204" i="9" s="1"/>
  <c r="C205" i="9"/>
  <c r="C27" i="9"/>
  <c r="L26" i="9"/>
  <c r="F165" i="9"/>
  <c r="C165" i="9" s="1"/>
  <c r="C166" i="9"/>
  <c r="F83" i="9"/>
  <c r="C83" i="9" s="1"/>
  <c r="C84" i="9"/>
  <c r="F75" i="9"/>
  <c r="C75" i="9" s="1"/>
  <c r="C76" i="9"/>
  <c r="C54" i="9"/>
  <c r="F53" i="9"/>
  <c r="F195" i="9"/>
  <c r="C196" i="9"/>
  <c r="C58" i="9"/>
  <c r="L286" i="8"/>
  <c r="O289" i="9"/>
  <c r="O288" i="9" s="1"/>
  <c r="C216" i="8"/>
  <c r="F204" i="8"/>
  <c r="I195" i="8"/>
  <c r="I194" i="8" s="1"/>
  <c r="F83" i="8"/>
  <c r="C83" i="8" s="1"/>
  <c r="L26" i="8"/>
  <c r="C27" i="8"/>
  <c r="M51" i="8"/>
  <c r="I287" i="8" l="1"/>
  <c r="I50" i="8"/>
  <c r="N50" i="9"/>
  <c r="N287" i="9"/>
  <c r="O50" i="9"/>
  <c r="O287" i="9"/>
  <c r="C20" i="8"/>
  <c r="C231" i="8"/>
  <c r="F230" i="8"/>
  <c r="C288" i="9"/>
  <c r="L287" i="8"/>
  <c r="C26" i="8"/>
  <c r="L20" i="8"/>
  <c r="O287" i="8"/>
  <c r="F173" i="9"/>
  <c r="C173" i="9" s="1"/>
  <c r="C174" i="9"/>
  <c r="F269" i="9"/>
  <c r="C270" i="9"/>
  <c r="F53" i="8"/>
  <c r="C54" i="8"/>
  <c r="C174" i="8"/>
  <c r="F173" i="8"/>
  <c r="C173" i="8" s="1"/>
  <c r="L51" i="9"/>
  <c r="L50" i="9" s="1"/>
  <c r="O286" i="8"/>
  <c r="C289" i="9"/>
  <c r="F75" i="8"/>
  <c r="C75" i="8" s="1"/>
  <c r="M50" i="8"/>
  <c r="M287" i="8"/>
  <c r="C53" i="9"/>
  <c r="L287" i="9"/>
  <c r="C26" i="9"/>
  <c r="L20" i="9"/>
  <c r="C20" i="9" s="1"/>
  <c r="H287" i="8"/>
  <c r="H50" i="8"/>
  <c r="I286" i="8"/>
  <c r="K50" i="8"/>
  <c r="K287" i="8"/>
  <c r="C195" i="9"/>
  <c r="C204" i="8"/>
  <c r="F195" i="8"/>
  <c r="O286" i="9"/>
  <c r="I51" i="9"/>
  <c r="C130" i="8"/>
  <c r="C231" i="9"/>
  <c r="F230" i="9"/>
  <c r="C230" i="9" s="1"/>
  <c r="J50" i="8"/>
  <c r="J287" i="8"/>
  <c r="D287" i="8"/>
  <c r="D50" i="8"/>
  <c r="I286" i="9"/>
  <c r="C53" i="8" l="1"/>
  <c r="F52" i="8"/>
  <c r="I287" i="9"/>
  <c r="I50" i="9"/>
  <c r="F194" i="9"/>
  <c r="C194" i="9" s="1"/>
  <c r="F194" i="8"/>
  <c r="C194" i="8" s="1"/>
  <c r="C195" i="8"/>
  <c r="F52" i="9"/>
  <c r="C269" i="9"/>
  <c r="F286" i="9"/>
  <c r="C286" i="9" s="1"/>
  <c r="C230" i="8"/>
  <c r="F286" i="8"/>
  <c r="C286" i="8" s="1"/>
  <c r="F51" i="9" l="1"/>
  <c r="C52" i="9"/>
  <c r="C52" i="8"/>
  <c r="F51" i="8"/>
  <c r="F287" i="8" l="1"/>
  <c r="C287" i="8" s="1"/>
  <c r="F50" i="8"/>
  <c r="C50" i="8" s="1"/>
  <c r="C51" i="8"/>
  <c r="F287" i="9"/>
  <c r="C287" i="9" s="1"/>
  <c r="F50" i="9"/>
  <c r="C50" i="9" s="1"/>
  <c r="C51" i="9"/>
  <c r="G40" i="7" l="1"/>
  <c r="G39" i="7"/>
  <c r="F38" i="7"/>
  <c r="E38" i="7"/>
  <c r="G32" i="7"/>
  <c r="G31" i="7"/>
  <c r="G30" i="7"/>
  <c r="G29" i="7"/>
  <c r="E28" i="7"/>
  <c r="G28" i="7" s="1"/>
  <c r="G27" i="7"/>
  <c r="G26" i="7"/>
  <c r="G25" i="7"/>
  <c r="G24" i="7"/>
  <c r="E23" i="7"/>
  <c r="G23" i="7" s="1"/>
  <c r="G22" i="7"/>
  <c r="G21" i="7"/>
  <c r="F20" i="7"/>
  <c r="E20" i="7"/>
  <c r="E14" i="7"/>
  <c r="G14" i="7" s="1"/>
  <c r="E13" i="7"/>
  <c r="G13" i="7" s="1"/>
  <c r="G12" i="7" s="1"/>
  <c r="F12" i="7"/>
  <c r="G38" i="7" l="1"/>
  <c r="G20" i="7"/>
  <c r="E12" i="7"/>
  <c r="O298" i="6" l="1"/>
  <c r="L298" i="6"/>
  <c r="I298" i="6"/>
  <c r="F298" i="6"/>
  <c r="O297" i="6"/>
  <c r="L297" i="6"/>
  <c r="I297" i="6"/>
  <c r="F297" i="6"/>
  <c r="O296" i="6"/>
  <c r="L296" i="6"/>
  <c r="I296" i="6"/>
  <c r="F296" i="6"/>
  <c r="O295" i="6"/>
  <c r="L295" i="6"/>
  <c r="I295" i="6"/>
  <c r="F295" i="6"/>
  <c r="O294" i="6"/>
  <c r="L294" i="6"/>
  <c r="I294" i="6"/>
  <c r="F294" i="6"/>
  <c r="O293" i="6"/>
  <c r="L293" i="6"/>
  <c r="I293" i="6"/>
  <c r="F293" i="6"/>
  <c r="O292" i="6"/>
  <c r="L292" i="6"/>
  <c r="I292" i="6"/>
  <c r="F292" i="6"/>
  <c r="O291" i="6"/>
  <c r="L291" i="6"/>
  <c r="L290" i="6" s="1"/>
  <c r="I291" i="6"/>
  <c r="F291" i="6"/>
  <c r="F290" i="6" s="1"/>
  <c r="N290" i="6"/>
  <c r="M290" i="6"/>
  <c r="K290" i="6"/>
  <c r="J290" i="6"/>
  <c r="H290" i="6"/>
  <c r="G290" i="6"/>
  <c r="E290" i="6"/>
  <c r="D290" i="6"/>
  <c r="O285" i="6"/>
  <c r="L285" i="6"/>
  <c r="I285" i="6"/>
  <c r="F285" i="6"/>
  <c r="O284" i="6"/>
  <c r="O283" i="6" s="1"/>
  <c r="L284" i="6"/>
  <c r="L283" i="6" s="1"/>
  <c r="I284" i="6"/>
  <c r="F284" i="6"/>
  <c r="F283" i="6" s="1"/>
  <c r="N283" i="6"/>
  <c r="M283" i="6"/>
  <c r="K283" i="6"/>
  <c r="J283" i="6"/>
  <c r="H283" i="6"/>
  <c r="G283" i="6"/>
  <c r="E283" i="6"/>
  <c r="D283" i="6"/>
  <c r="O282" i="6"/>
  <c r="O281" i="6" s="1"/>
  <c r="L282" i="6"/>
  <c r="L281" i="6" s="1"/>
  <c r="I282" i="6"/>
  <c r="I281" i="6" s="1"/>
  <c r="F282" i="6"/>
  <c r="N281" i="6"/>
  <c r="M281" i="6"/>
  <c r="K281" i="6"/>
  <c r="J281" i="6"/>
  <c r="H281" i="6"/>
  <c r="G281" i="6"/>
  <c r="E281" i="6"/>
  <c r="D281" i="6"/>
  <c r="O280" i="6"/>
  <c r="L280" i="6"/>
  <c r="I280" i="6"/>
  <c r="F280" i="6"/>
  <c r="O279" i="6"/>
  <c r="L279" i="6"/>
  <c r="I279" i="6"/>
  <c r="F279" i="6"/>
  <c r="O278" i="6"/>
  <c r="L278" i="6"/>
  <c r="I278" i="6"/>
  <c r="F278" i="6"/>
  <c r="O277" i="6"/>
  <c r="L277" i="6"/>
  <c r="I277" i="6"/>
  <c r="F277" i="6"/>
  <c r="N276" i="6"/>
  <c r="M276" i="6"/>
  <c r="K276" i="6"/>
  <c r="J276" i="6"/>
  <c r="H276" i="6"/>
  <c r="G276" i="6"/>
  <c r="E276" i="6"/>
  <c r="D276" i="6"/>
  <c r="O275" i="6"/>
  <c r="L275" i="6"/>
  <c r="I275" i="6"/>
  <c r="F275" i="6"/>
  <c r="O274" i="6"/>
  <c r="L274" i="6"/>
  <c r="I274" i="6"/>
  <c r="F274" i="6"/>
  <c r="O273" i="6"/>
  <c r="L273" i="6"/>
  <c r="L272" i="6" s="1"/>
  <c r="I273" i="6"/>
  <c r="I272" i="6" s="1"/>
  <c r="F273" i="6"/>
  <c r="N272" i="6"/>
  <c r="M272" i="6"/>
  <c r="K272" i="6"/>
  <c r="K270" i="6" s="1"/>
  <c r="K269" i="6" s="1"/>
  <c r="J272" i="6"/>
  <c r="H272" i="6"/>
  <c r="H270" i="6" s="1"/>
  <c r="H269" i="6" s="1"/>
  <c r="G272" i="6"/>
  <c r="G270" i="6" s="1"/>
  <c r="G269" i="6" s="1"/>
  <c r="E272" i="6"/>
  <c r="D272" i="6"/>
  <c r="D270" i="6" s="1"/>
  <c r="O271" i="6"/>
  <c r="L271" i="6"/>
  <c r="I271" i="6"/>
  <c r="F271" i="6"/>
  <c r="N270" i="6"/>
  <c r="O268" i="6"/>
  <c r="L268" i="6"/>
  <c r="I268" i="6"/>
  <c r="F268" i="6"/>
  <c r="O267" i="6"/>
  <c r="L267" i="6"/>
  <c r="I267" i="6"/>
  <c r="F267" i="6"/>
  <c r="O266" i="6"/>
  <c r="L266" i="6"/>
  <c r="I266" i="6"/>
  <c r="F266" i="6"/>
  <c r="O265" i="6"/>
  <c r="L265" i="6"/>
  <c r="I265" i="6"/>
  <c r="F265" i="6"/>
  <c r="N264" i="6"/>
  <c r="M264" i="6"/>
  <c r="K264" i="6"/>
  <c r="J264" i="6"/>
  <c r="H264" i="6"/>
  <c r="G264" i="6"/>
  <c r="E264" i="6"/>
  <c r="D264" i="6"/>
  <c r="O263" i="6"/>
  <c r="L263" i="6"/>
  <c r="I263" i="6"/>
  <c r="F263" i="6"/>
  <c r="O262" i="6"/>
  <c r="L262" i="6"/>
  <c r="I262" i="6"/>
  <c r="F262" i="6"/>
  <c r="O261" i="6"/>
  <c r="L261" i="6"/>
  <c r="L260" i="6" s="1"/>
  <c r="I261" i="6"/>
  <c r="I260" i="6" s="1"/>
  <c r="F261" i="6"/>
  <c r="N260" i="6"/>
  <c r="N259" i="6" s="1"/>
  <c r="M260" i="6"/>
  <c r="M259" i="6" s="1"/>
  <c r="K260" i="6"/>
  <c r="J260" i="6"/>
  <c r="J259" i="6" s="1"/>
  <c r="H260" i="6"/>
  <c r="H259" i="6" s="1"/>
  <c r="G260" i="6"/>
  <c r="G259" i="6" s="1"/>
  <c r="E260" i="6"/>
  <c r="D260" i="6"/>
  <c r="D259" i="6" s="1"/>
  <c r="O258" i="6"/>
  <c r="L258" i="6"/>
  <c r="I258" i="6"/>
  <c r="F258" i="6"/>
  <c r="O257" i="6"/>
  <c r="L257" i="6"/>
  <c r="I257" i="6"/>
  <c r="F257" i="6"/>
  <c r="O256" i="6"/>
  <c r="L256" i="6"/>
  <c r="I256" i="6"/>
  <c r="F256" i="6"/>
  <c r="O255" i="6"/>
  <c r="L255" i="6"/>
  <c r="I255" i="6"/>
  <c r="F255" i="6"/>
  <c r="O254" i="6"/>
  <c r="L254" i="6"/>
  <c r="I254" i="6"/>
  <c r="F254" i="6"/>
  <c r="O253" i="6"/>
  <c r="L253" i="6"/>
  <c r="I253" i="6"/>
  <c r="F253" i="6"/>
  <c r="N252" i="6"/>
  <c r="M252" i="6"/>
  <c r="M251" i="6" s="1"/>
  <c r="K252" i="6"/>
  <c r="K251" i="6" s="1"/>
  <c r="J252" i="6"/>
  <c r="J251" i="6" s="1"/>
  <c r="H252" i="6"/>
  <c r="H251" i="6" s="1"/>
  <c r="G252" i="6"/>
  <c r="E252" i="6"/>
  <c r="E251" i="6" s="1"/>
  <c r="D252" i="6"/>
  <c r="D251" i="6" s="1"/>
  <c r="N251" i="6"/>
  <c r="G251" i="6"/>
  <c r="O250" i="6"/>
  <c r="L250" i="6"/>
  <c r="I250" i="6"/>
  <c r="F250" i="6"/>
  <c r="O249" i="6"/>
  <c r="L249" i="6"/>
  <c r="I249" i="6"/>
  <c r="F249" i="6"/>
  <c r="O248" i="6"/>
  <c r="L248" i="6"/>
  <c r="I248" i="6"/>
  <c r="F248" i="6"/>
  <c r="O247" i="6"/>
  <c r="L247" i="6"/>
  <c r="L246" i="6" s="1"/>
  <c r="I247" i="6"/>
  <c r="F247" i="6"/>
  <c r="N246" i="6"/>
  <c r="M246" i="6"/>
  <c r="K246" i="6"/>
  <c r="J246" i="6"/>
  <c r="H246" i="6"/>
  <c r="G246" i="6"/>
  <c r="E246" i="6"/>
  <c r="D246" i="6"/>
  <c r="O245" i="6"/>
  <c r="L245" i="6"/>
  <c r="I245" i="6"/>
  <c r="F245" i="6"/>
  <c r="O244" i="6"/>
  <c r="L244" i="6"/>
  <c r="I244" i="6"/>
  <c r="F244" i="6"/>
  <c r="O243" i="6"/>
  <c r="L243" i="6"/>
  <c r="I243" i="6"/>
  <c r="F243" i="6"/>
  <c r="O242" i="6"/>
  <c r="L242" i="6"/>
  <c r="I242" i="6"/>
  <c r="F242" i="6"/>
  <c r="O241" i="6"/>
  <c r="L241" i="6"/>
  <c r="I241" i="6"/>
  <c r="F241" i="6"/>
  <c r="O240" i="6"/>
  <c r="L240" i="6"/>
  <c r="I240" i="6"/>
  <c r="F240" i="6"/>
  <c r="O239" i="6"/>
  <c r="L239" i="6"/>
  <c r="I239" i="6"/>
  <c r="F239" i="6"/>
  <c r="N238" i="6"/>
  <c r="M238" i="6"/>
  <c r="K238" i="6"/>
  <c r="J238" i="6"/>
  <c r="H238" i="6"/>
  <c r="G238" i="6"/>
  <c r="E238" i="6"/>
  <c r="D238" i="6"/>
  <c r="O237" i="6"/>
  <c r="L237" i="6"/>
  <c r="I237" i="6"/>
  <c r="F237" i="6"/>
  <c r="O236" i="6"/>
  <c r="L236" i="6"/>
  <c r="L235" i="6" s="1"/>
  <c r="I236" i="6"/>
  <c r="F236" i="6"/>
  <c r="O235" i="6"/>
  <c r="N235" i="6"/>
  <c r="M235" i="6"/>
  <c r="K235" i="6"/>
  <c r="J235" i="6"/>
  <c r="H235" i="6"/>
  <c r="G235" i="6"/>
  <c r="E235" i="6"/>
  <c r="D235" i="6"/>
  <c r="O234" i="6"/>
  <c r="O233" i="6" s="1"/>
  <c r="L234" i="6"/>
  <c r="L233" i="6" s="1"/>
  <c r="I234" i="6"/>
  <c r="I233" i="6" s="1"/>
  <c r="F234" i="6"/>
  <c r="N233" i="6"/>
  <c r="M233" i="6"/>
  <c r="K233" i="6"/>
  <c r="J233" i="6"/>
  <c r="H233" i="6"/>
  <c r="G233" i="6"/>
  <c r="E233" i="6"/>
  <c r="D233" i="6"/>
  <c r="O232" i="6"/>
  <c r="L232" i="6"/>
  <c r="I232" i="6"/>
  <c r="F232" i="6"/>
  <c r="O229" i="6"/>
  <c r="L229" i="6"/>
  <c r="I229" i="6"/>
  <c r="F229" i="6"/>
  <c r="O228" i="6"/>
  <c r="O227" i="6" s="1"/>
  <c r="L228" i="6"/>
  <c r="L227" i="6" s="1"/>
  <c r="I228" i="6"/>
  <c r="I227" i="6" s="1"/>
  <c r="F228" i="6"/>
  <c r="F227" i="6" s="1"/>
  <c r="N227" i="6"/>
  <c r="M227" i="6"/>
  <c r="K227" i="6"/>
  <c r="J227" i="6"/>
  <c r="H227" i="6"/>
  <c r="G227" i="6"/>
  <c r="E227" i="6"/>
  <c r="D227" i="6"/>
  <c r="O226" i="6"/>
  <c r="L226" i="6"/>
  <c r="I226" i="6"/>
  <c r="F226" i="6"/>
  <c r="O225" i="6"/>
  <c r="L225" i="6"/>
  <c r="I225" i="6"/>
  <c r="F225" i="6"/>
  <c r="O224" i="6"/>
  <c r="L224" i="6"/>
  <c r="I224" i="6"/>
  <c r="F224" i="6"/>
  <c r="O223" i="6"/>
  <c r="L223" i="6"/>
  <c r="I223" i="6"/>
  <c r="F223" i="6"/>
  <c r="O222" i="6"/>
  <c r="L222" i="6"/>
  <c r="I222" i="6"/>
  <c r="F222" i="6"/>
  <c r="O221" i="6"/>
  <c r="L221" i="6"/>
  <c r="I221" i="6"/>
  <c r="F221" i="6"/>
  <c r="O220" i="6"/>
  <c r="L220" i="6"/>
  <c r="I220" i="6"/>
  <c r="F220" i="6"/>
  <c r="O219" i="6"/>
  <c r="L219" i="6"/>
  <c r="I219" i="6"/>
  <c r="F219" i="6"/>
  <c r="O218" i="6"/>
  <c r="L218" i="6"/>
  <c r="I218" i="6"/>
  <c r="F218" i="6"/>
  <c r="O217" i="6"/>
  <c r="L217" i="6"/>
  <c r="I217" i="6"/>
  <c r="F217" i="6"/>
  <c r="N216" i="6"/>
  <c r="M216" i="6"/>
  <c r="K216" i="6"/>
  <c r="J216" i="6"/>
  <c r="H216" i="6"/>
  <c r="G216" i="6"/>
  <c r="E216" i="6"/>
  <c r="D216" i="6"/>
  <c r="O215" i="6"/>
  <c r="L215" i="6"/>
  <c r="I215" i="6"/>
  <c r="F215" i="6"/>
  <c r="O214" i="6"/>
  <c r="L214" i="6"/>
  <c r="I214" i="6"/>
  <c r="F214" i="6"/>
  <c r="O213" i="6"/>
  <c r="L213" i="6"/>
  <c r="I213" i="6"/>
  <c r="F213" i="6"/>
  <c r="O212" i="6"/>
  <c r="L212" i="6"/>
  <c r="I212" i="6"/>
  <c r="F212" i="6"/>
  <c r="O211" i="6"/>
  <c r="L211" i="6"/>
  <c r="I211" i="6"/>
  <c r="F211" i="6"/>
  <c r="O210" i="6"/>
  <c r="L210" i="6"/>
  <c r="I210" i="6"/>
  <c r="F210" i="6"/>
  <c r="O209" i="6"/>
  <c r="L209" i="6"/>
  <c r="I209" i="6"/>
  <c r="F209" i="6"/>
  <c r="O208" i="6"/>
  <c r="L208" i="6"/>
  <c r="I208" i="6"/>
  <c r="F208" i="6"/>
  <c r="O207" i="6"/>
  <c r="L207" i="6"/>
  <c r="I207" i="6"/>
  <c r="F207" i="6"/>
  <c r="O206" i="6"/>
  <c r="L206" i="6"/>
  <c r="I206" i="6"/>
  <c r="F206" i="6"/>
  <c r="N205" i="6"/>
  <c r="M205" i="6"/>
  <c r="K205" i="6"/>
  <c r="K204" i="6" s="1"/>
  <c r="J205" i="6"/>
  <c r="H205" i="6"/>
  <c r="G205" i="6"/>
  <c r="E205" i="6"/>
  <c r="E204" i="6" s="1"/>
  <c r="D205" i="6"/>
  <c r="G204" i="6"/>
  <c r="O203" i="6"/>
  <c r="L203" i="6"/>
  <c r="I203" i="6"/>
  <c r="F203" i="6"/>
  <c r="O202" i="6"/>
  <c r="L202" i="6"/>
  <c r="I202" i="6"/>
  <c r="F202" i="6"/>
  <c r="O201" i="6"/>
  <c r="L201" i="6"/>
  <c r="I201" i="6"/>
  <c r="F201" i="6"/>
  <c r="O200" i="6"/>
  <c r="L200" i="6"/>
  <c r="I200" i="6"/>
  <c r="F200" i="6"/>
  <c r="O199" i="6"/>
  <c r="L199" i="6"/>
  <c r="L198" i="6" s="1"/>
  <c r="I199" i="6"/>
  <c r="F199" i="6"/>
  <c r="O198" i="6"/>
  <c r="N198" i="6"/>
  <c r="M198" i="6"/>
  <c r="K198" i="6"/>
  <c r="K196" i="6" s="1"/>
  <c r="J198" i="6"/>
  <c r="H198" i="6"/>
  <c r="H196" i="6" s="1"/>
  <c r="G198" i="6"/>
  <c r="G196" i="6" s="1"/>
  <c r="E198" i="6"/>
  <c r="E196" i="6" s="1"/>
  <c r="D198" i="6"/>
  <c r="O197" i="6"/>
  <c r="L197" i="6"/>
  <c r="I197" i="6"/>
  <c r="F197" i="6"/>
  <c r="N196" i="6"/>
  <c r="M196" i="6"/>
  <c r="J196" i="6"/>
  <c r="D196" i="6"/>
  <c r="O193" i="6"/>
  <c r="O192" i="6" s="1"/>
  <c r="O191" i="6" s="1"/>
  <c r="L193" i="6"/>
  <c r="L192" i="6" s="1"/>
  <c r="L191" i="6" s="1"/>
  <c r="I193" i="6"/>
  <c r="I192" i="6" s="1"/>
  <c r="I191" i="6" s="1"/>
  <c r="F193" i="6"/>
  <c r="N192" i="6"/>
  <c r="N191" i="6" s="1"/>
  <c r="M192" i="6"/>
  <c r="M191" i="6" s="1"/>
  <c r="K192" i="6"/>
  <c r="K191" i="6" s="1"/>
  <c r="J192" i="6"/>
  <c r="J191" i="6" s="1"/>
  <c r="H192" i="6"/>
  <c r="H191" i="6" s="1"/>
  <c r="G192" i="6"/>
  <c r="E192" i="6"/>
  <c r="E191" i="6" s="1"/>
  <c r="D192" i="6"/>
  <c r="D191" i="6" s="1"/>
  <c r="G191" i="6"/>
  <c r="O190" i="6"/>
  <c r="L190" i="6"/>
  <c r="I190" i="6"/>
  <c r="F190" i="6"/>
  <c r="O189" i="6"/>
  <c r="L189" i="6"/>
  <c r="L188" i="6" s="1"/>
  <c r="I189" i="6"/>
  <c r="I188" i="6" s="1"/>
  <c r="F189" i="6"/>
  <c r="N188" i="6"/>
  <c r="M188" i="6"/>
  <c r="M187" i="6" s="1"/>
  <c r="K188" i="6"/>
  <c r="J188" i="6"/>
  <c r="H188" i="6"/>
  <c r="G188" i="6"/>
  <c r="E188" i="6"/>
  <c r="D188" i="6"/>
  <c r="O186" i="6"/>
  <c r="L186" i="6"/>
  <c r="I186" i="6"/>
  <c r="F186" i="6"/>
  <c r="O185" i="6"/>
  <c r="L185" i="6"/>
  <c r="L184" i="6" s="1"/>
  <c r="I185" i="6"/>
  <c r="F185" i="6"/>
  <c r="F184" i="6" s="1"/>
  <c r="O184" i="6"/>
  <c r="N184" i="6"/>
  <c r="M184" i="6"/>
  <c r="K184" i="6"/>
  <c r="J184" i="6"/>
  <c r="H184" i="6"/>
  <c r="G184" i="6"/>
  <c r="E184" i="6"/>
  <c r="D184" i="6"/>
  <c r="O183" i="6"/>
  <c r="L183" i="6"/>
  <c r="I183" i="6"/>
  <c r="F183" i="6"/>
  <c r="O182" i="6"/>
  <c r="L182" i="6"/>
  <c r="I182" i="6"/>
  <c r="F182" i="6"/>
  <c r="O181" i="6"/>
  <c r="L181" i="6"/>
  <c r="I181" i="6"/>
  <c r="F181" i="6"/>
  <c r="O180" i="6"/>
  <c r="O179" i="6" s="1"/>
  <c r="L180" i="6"/>
  <c r="I180" i="6"/>
  <c r="I179" i="6" s="1"/>
  <c r="F180" i="6"/>
  <c r="N179" i="6"/>
  <c r="M179" i="6"/>
  <c r="K179" i="6"/>
  <c r="J179" i="6"/>
  <c r="H179" i="6"/>
  <c r="G179" i="6"/>
  <c r="E179" i="6"/>
  <c r="D179" i="6"/>
  <c r="O178" i="6"/>
  <c r="L178" i="6"/>
  <c r="I178" i="6"/>
  <c r="F178" i="6"/>
  <c r="O177" i="6"/>
  <c r="L177" i="6"/>
  <c r="I177" i="6"/>
  <c r="F177" i="6"/>
  <c r="O176" i="6"/>
  <c r="O175" i="6" s="1"/>
  <c r="L176" i="6"/>
  <c r="L175" i="6" s="1"/>
  <c r="I176" i="6"/>
  <c r="I175" i="6" s="1"/>
  <c r="I174" i="6" s="1"/>
  <c r="F176" i="6"/>
  <c r="N175" i="6"/>
  <c r="N174" i="6" s="1"/>
  <c r="N173" i="6" s="1"/>
  <c r="M175" i="6"/>
  <c r="M174" i="6" s="1"/>
  <c r="M173" i="6" s="1"/>
  <c r="K175" i="6"/>
  <c r="J175" i="6"/>
  <c r="H175" i="6"/>
  <c r="G175" i="6"/>
  <c r="F175" i="6"/>
  <c r="E175" i="6"/>
  <c r="D175" i="6"/>
  <c r="O172" i="6"/>
  <c r="L172" i="6"/>
  <c r="I172" i="6"/>
  <c r="F172" i="6"/>
  <c r="O171" i="6"/>
  <c r="L171" i="6"/>
  <c r="I171" i="6"/>
  <c r="F171" i="6"/>
  <c r="O170" i="6"/>
  <c r="L170" i="6"/>
  <c r="I170" i="6"/>
  <c r="F170" i="6"/>
  <c r="O169" i="6"/>
  <c r="L169" i="6"/>
  <c r="I169" i="6"/>
  <c r="F169" i="6"/>
  <c r="O168" i="6"/>
  <c r="L168" i="6"/>
  <c r="I168" i="6"/>
  <c r="F168" i="6"/>
  <c r="O167" i="6"/>
  <c r="L167" i="6"/>
  <c r="L166" i="6" s="1"/>
  <c r="L165" i="6" s="1"/>
  <c r="I167" i="6"/>
  <c r="F167" i="6"/>
  <c r="N166" i="6"/>
  <c r="M166" i="6"/>
  <c r="M165" i="6" s="1"/>
  <c r="K166" i="6"/>
  <c r="K165" i="6" s="1"/>
  <c r="J166" i="6"/>
  <c r="J165" i="6" s="1"/>
  <c r="H166" i="6"/>
  <c r="G166" i="6"/>
  <c r="G165" i="6" s="1"/>
  <c r="E166" i="6"/>
  <c r="E165" i="6" s="1"/>
  <c r="D166" i="6"/>
  <c r="D165" i="6" s="1"/>
  <c r="N165" i="6"/>
  <c r="H165" i="6"/>
  <c r="O164" i="6"/>
  <c r="L164" i="6"/>
  <c r="I164" i="6"/>
  <c r="F164" i="6"/>
  <c r="O163" i="6"/>
  <c r="L163" i="6"/>
  <c r="I163" i="6"/>
  <c r="F163" i="6"/>
  <c r="O162" i="6"/>
  <c r="L162" i="6"/>
  <c r="I162" i="6"/>
  <c r="F162" i="6"/>
  <c r="O161" i="6"/>
  <c r="O160" i="6" s="1"/>
  <c r="L161" i="6"/>
  <c r="L160" i="6" s="1"/>
  <c r="I161" i="6"/>
  <c r="F161" i="6"/>
  <c r="F160" i="6" s="1"/>
  <c r="N160" i="6"/>
  <c r="M160" i="6"/>
  <c r="K160" i="6"/>
  <c r="J160" i="6"/>
  <c r="H160" i="6"/>
  <c r="G160" i="6"/>
  <c r="E160" i="6"/>
  <c r="D160" i="6"/>
  <c r="O159" i="6"/>
  <c r="L159" i="6"/>
  <c r="I159" i="6"/>
  <c r="F159" i="6"/>
  <c r="O158" i="6"/>
  <c r="L158" i="6"/>
  <c r="I158" i="6"/>
  <c r="F158" i="6"/>
  <c r="O157" i="6"/>
  <c r="L157" i="6"/>
  <c r="I157" i="6"/>
  <c r="F157" i="6"/>
  <c r="O156" i="6"/>
  <c r="L156" i="6"/>
  <c r="I156" i="6"/>
  <c r="F156" i="6"/>
  <c r="O155" i="6"/>
  <c r="L155" i="6"/>
  <c r="I155" i="6"/>
  <c r="F155" i="6"/>
  <c r="O154" i="6"/>
  <c r="L154" i="6"/>
  <c r="I154" i="6"/>
  <c r="F154" i="6"/>
  <c r="O153" i="6"/>
  <c r="L153" i="6"/>
  <c r="I153" i="6"/>
  <c r="F153" i="6"/>
  <c r="O152" i="6"/>
  <c r="L152" i="6"/>
  <c r="I152" i="6"/>
  <c r="F152" i="6"/>
  <c r="N151" i="6"/>
  <c r="M151" i="6"/>
  <c r="K151" i="6"/>
  <c r="J151" i="6"/>
  <c r="H151" i="6"/>
  <c r="G151" i="6"/>
  <c r="E151" i="6"/>
  <c r="D151" i="6"/>
  <c r="O150" i="6"/>
  <c r="L150" i="6"/>
  <c r="I150" i="6"/>
  <c r="F150" i="6"/>
  <c r="O149" i="6"/>
  <c r="L149" i="6"/>
  <c r="I149" i="6"/>
  <c r="F149" i="6"/>
  <c r="O148" i="6"/>
  <c r="L148" i="6"/>
  <c r="I148" i="6"/>
  <c r="F148" i="6"/>
  <c r="O147" i="6"/>
  <c r="L147" i="6"/>
  <c r="I147" i="6"/>
  <c r="F147" i="6"/>
  <c r="O146" i="6"/>
  <c r="L146" i="6"/>
  <c r="I146" i="6"/>
  <c r="F146" i="6"/>
  <c r="O145" i="6"/>
  <c r="L145" i="6"/>
  <c r="I145" i="6"/>
  <c r="F145" i="6"/>
  <c r="F144" i="6" s="1"/>
  <c r="O144" i="6"/>
  <c r="N144" i="6"/>
  <c r="M144" i="6"/>
  <c r="K144" i="6"/>
  <c r="J144" i="6"/>
  <c r="H144" i="6"/>
  <c r="G144" i="6"/>
  <c r="E144" i="6"/>
  <c r="D144" i="6"/>
  <c r="O143" i="6"/>
  <c r="L143" i="6"/>
  <c r="I143" i="6"/>
  <c r="F143" i="6"/>
  <c r="O142" i="6"/>
  <c r="O141" i="6" s="1"/>
  <c r="L142" i="6"/>
  <c r="L141" i="6" s="1"/>
  <c r="I142" i="6"/>
  <c r="I141" i="6" s="1"/>
  <c r="F142" i="6"/>
  <c r="F141" i="6" s="1"/>
  <c r="N141" i="6"/>
  <c r="M141" i="6"/>
  <c r="K141" i="6"/>
  <c r="J141" i="6"/>
  <c r="H141" i="6"/>
  <c r="G141" i="6"/>
  <c r="E141" i="6"/>
  <c r="D141" i="6"/>
  <c r="O140" i="6"/>
  <c r="L140" i="6"/>
  <c r="I140" i="6"/>
  <c r="F140" i="6"/>
  <c r="O139" i="6"/>
  <c r="L139" i="6"/>
  <c r="I139" i="6"/>
  <c r="F139" i="6"/>
  <c r="O138" i="6"/>
  <c r="L138" i="6"/>
  <c r="I138" i="6"/>
  <c r="F138" i="6"/>
  <c r="O137" i="6"/>
  <c r="L137" i="6"/>
  <c r="L136" i="6" s="1"/>
  <c r="I137" i="6"/>
  <c r="I136" i="6" s="1"/>
  <c r="F137" i="6"/>
  <c r="N136" i="6"/>
  <c r="M136" i="6"/>
  <c r="K136" i="6"/>
  <c r="J136" i="6"/>
  <c r="H136" i="6"/>
  <c r="G136" i="6"/>
  <c r="E136" i="6"/>
  <c r="D136" i="6"/>
  <c r="O135" i="6"/>
  <c r="L135" i="6"/>
  <c r="I135" i="6"/>
  <c r="F135" i="6"/>
  <c r="O134" i="6"/>
  <c r="L134" i="6"/>
  <c r="I134" i="6"/>
  <c r="F134" i="6"/>
  <c r="O133" i="6"/>
  <c r="L133" i="6"/>
  <c r="I133" i="6"/>
  <c r="E133" i="6"/>
  <c r="F133" i="6" s="1"/>
  <c r="O132" i="6"/>
  <c r="L132" i="6"/>
  <c r="I132" i="6"/>
  <c r="F132" i="6"/>
  <c r="N131" i="6"/>
  <c r="M131" i="6"/>
  <c r="K131" i="6"/>
  <c r="J131" i="6"/>
  <c r="H131" i="6"/>
  <c r="G131" i="6"/>
  <c r="G130" i="6" s="1"/>
  <c r="D131" i="6"/>
  <c r="O129" i="6"/>
  <c r="O128" i="6" s="1"/>
  <c r="L129" i="6"/>
  <c r="I129" i="6"/>
  <c r="I128" i="6" s="1"/>
  <c r="F129" i="6"/>
  <c r="N128" i="6"/>
  <c r="M128" i="6"/>
  <c r="L128" i="6"/>
  <c r="K128" i="6"/>
  <c r="J128" i="6"/>
  <c r="H128" i="6"/>
  <c r="G128" i="6"/>
  <c r="F128" i="6"/>
  <c r="E128" i="6"/>
  <c r="D128" i="6"/>
  <c r="O127" i="6"/>
  <c r="L127" i="6"/>
  <c r="I127" i="6"/>
  <c r="D127" i="6"/>
  <c r="O126" i="6"/>
  <c r="L126" i="6"/>
  <c r="I126" i="6"/>
  <c r="F126" i="6"/>
  <c r="O125" i="6"/>
  <c r="L125" i="6"/>
  <c r="I125" i="6"/>
  <c r="F125" i="6"/>
  <c r="O124" i="6"/>
  <c r="L124" i="6"/>
  <c r="I124" i="6"/>
  <c r="F124" i="6"/>
  <c r="O123" i="6"/>
  <c r="L123" i="6"/>
  <c r="I123" i="6"/>
  <c r="F123" i="6"/>
  <c r="N122" i="6"/>
  <c r="M122" i="6"/>
  <c r="K122" i="6"/>
  <c r="J122" i="6"/>
  <c r="H122" i="6"/>
  <c r="G122" i="6"/>
  <c r="E122" i="6"/>
  <c r="O121" i="6"/>
  <c r="L121" i="6"/>
  <c r="I121" i="6"/>
  <c r="F121" i="6"/>
  <c r="O120" i="6"/>
  <c r="L120" i="6"/>
  <c r="I120" i="6"/>
  <c r="F120" i="6"/>
  <c r="O119" i="6"/>
  <c r="L119" i="6"/>
  <c r="I119" i="6"/>
  <c r="F119" i="6"/>
  <c r="O118" i="6"/>
  <c r="L118" i="6"/>
  <c r="I118" i="6"/>
  <c r="F118" i="6"/>
  <c r="O117" i="6"/>
  <c r="L117" i="6"/>
  <c r="I117" i="6"/>
  <c r="I116" i="6" s="1"/>
  <c r="F117" i="6"/>
  <c r="N116" i="6"/>
  <c r="M116" i="6"/>
  <c r="K116" i="6"/>
  <c r="J116" i="6"/>
  <c r="H116" i="6"/>
  <c r="G116" i="6"/>
  <c r="E116" i="6"/>
  <c r="D116" i="6"/>
  <c r="O115" i="6"/>
  <c r="L115" i="6"/>
  <c r="I115" i="6"/>
  <c r="F115" i="6"/>
  <c r="O114" i="6"/>
  <c r="L114" i="6"/>
  <c r="I114" i="6"/>
  <c r="F114" i="6"/>
  <c r="O113" i="6"/>
  <c r="L113" i="6"/>
  <c r="L112" i="6" s="1"/>
  <c r="I113" i="6"/>
  <c r="F113" i="6"/>
  <c r="N112" i="6"/>
  <c r="M112" i="6"/>
  <c r="K112" i="6"/>
  <c r="J112" i="6"/>
  <c r="H112" i="6"/>
  <c r="G112" i="6"/>
  <c r="E112" i="6"/>
  <c r="D112" i="6"/>
  <c r="O111" i="6"/>
  <c r="L111" i="6"/>
  <c r="I111" i="6"/>
  <c r="F111" i="6"/>
  <c r="O110" i="6"/>
  <c r="L110" i="6"/>
  <c r="I110" i="6"/>
  <c r="F110" i="6"/>
  <c r="O109" i="6"/>
  <c r="L109" i="6"/>
  <c r="I109" i="6"/>
  <c r="F109" i="6"/>
  <c r="O108" i="6"/>
  <c r="L108" i="6"/>
  <c r="I108" i="6"/>
  <c r="F108" i="6"/>
  <c r="O107" i="6"/>
  <c r="L107" i="6"/>
  <c r="I107" i="6"/>
  <c r="F107" i="6"/>
  <c r="O106" i="6"/>
  <c r="L106" i="6"/>
  <c r="I106" i="6"/>
  <c r="F106" i="6"/>
  <c r="O105" i="6"/>
  <c r="L105" i="6"/>
  <c r="I105" i="6"/>
  <c r="F105" i="6"/>
  <c r="O104" i="6"/>
  <c r="O103" i="6" s="1"/>
  <c r="L104" i="6"/>
  <c r="I104" i="6"/>
  <c r="F104" i="6"/>
  <c r="N103" i="6"/>
  <c r="M103" i="6"/>
  <c r="K103" i="6"/>
  <c r="J103" i="6"/>
  <c r="H103" i="6"/>
  <c r="G103" i="6"/>
  <c r="E103" i="6"/>
  <c r="D103" i="6"/>
  <c r="O102" i="6"/>
  <c r="L102" i="6"/>
  <c r="I102" i="6"/>
  <c r="F102" i="6"/>
  <c r="O101" i="6"/>
  <c r="L101" i="6"/>
  <c r="I101" i="6"/>
  <c r="F101" i="6"/>
  <c r="O100" i="6"/>
  <c r="L100" i="6"/>
  <c r="I100" i="6"/>
  <c r="F100" i="6"/>
  <c r="O99" i="6"/>
  <c r="L99" i="6"/>
  <c r="I99" i="6"/>
  <c r="F99" i="6"/>
  <c r="O98" i="6"/>
  <c r="L98" i="6"/>
  <c r="I98" i="6"/>
  <c r="F98" i="6"/>
  <c r="O97" i="6"/>
  <c r="L97" i="6"/>
  <c r="I97" i="6"/>
  <c r="F97" i="6"/>
  <c r="O96" i="6"/>
  <c r="L96" i="6"/>
  <c r="I96" i="6"/>
  <c r="F96" i="6"/>
  <c r="N95" i="6"/>
  <c r="M95" i="6"/>
  <c r="K95" i="6"/>
  <c r="J95" i="6"/>
  <c r="H95" i="6"/>
  <c r="G95" i="6"/>
  <c r="E95" i="6"/>
  <c r="D95" i="6"/>
  <c r="O94" i="6"/>
  <c r="L94" i="6"/>
  <c r="I94" i="6"/>
  <c r="F94" i="6"/>
  <c r="O93" i="6"/>
  <c r="L93" i="6"/>
  <c r="I93" i="6"/>
  <c r="F93" i="6"/>
  <c r="O92" i="6"/>
  <c r="L92" i="6"/>
  <c r="I92" i="6"/>
  <c r="F92" i="6"/>
  <c r="O91" i="6"/>
  <c r="L91" i="6"/>
  <c r="I91" i="6"/>
  <c r="F91" i="6"/>
  <c r="O90" i="6"/>
  <c r="O89" i="6" s="1"/>
  <c r="L90" i="6"/>
  <c r="L89" i="6" s="1"/>
  <c r="I90" i="6"/>
  <c r="F90" i="6"/>
  <c r="F89" i="6" s="1"/>
  <c r="N89" i="6"/>
  <c r="M89" i="6"/>
  <c r="K89" i="6"/>
  <c r="J89" i="6"/>
  <c r="H89" i="6"/>
  <c r="G89" i="6"/>
  <c r="E89" i="6"/>
  <c r="D89" i="6"/>
  <c r="O88" i="6"/>
  <c r="L88" i="6"/>
  <c r="I88" i="6"/>
  <c r="F88" i="6"/>
  <c r="O87" i="6"/>
  <c r="L87" i="6"/>
  <c r="I87" i="6"/>
  <c r="F87" i="6"/>
  <c r="O86" i="6"/>
  <c r="L86" i="6"/>
  <c r="I86" i="6"/>
  <c r="F86" i="6"/>
  <c r="O85" i="6"/>
  <c r="L85" i="6"/>
  <c r="L84" i="6" s="1"/>
  <c r="I85" i="6"/>
  <c r="I84" i="6" s="1"/>
  <c r="F85" i="6"/>
  <c r="O84" i="6"/>
  <c r="N84" i="6"/>
  <c r="M84" i="6"/>
  <c r="K84" i="6"/>
  <c r="J84" i="6"/>
  <c r="H84" i="6"/>
  <c r="G84" i="6"/>
  <c r="E84" i="6"/>
  <c r="D84" i="6"/>
  <c r="O82" i="6"/>
  <c r="L82" i="6"/>
  <c r="I82" i="6"/>
  <c r="F82" i="6"/>
  <c r="O81" i="6"/>
  <c r="L81" i="6"/>
  <c r="L80" i="6" s="1"/>
  <c r="I81" i="6"/>
  <c r="I80" i="6" s="1"/>
  <c r="F81" i="6"/>
  <c r="O80" i="6"/>
  <c r="N80" i="6"/>
  <c r="M80" i="6"/>
  <c r="K80" i="6"/>
  <c r="J80" i="6"/>
  <c r="H80" i="6"/>
  <c r="G80" i="6"/>
  <c r="F80" i="6"/>
  <c r="E80" i="6"/>
  <c r="D80" i="6"/>
  <c r="O79" i="6"/>
  <c r="L79" i="6"/>
  <c r="I79" i="6"/>
  <c r="F79" i="6"/>
  <c r="O78" i="6"/>
  <c r="O77" i="6" s="1"/>
  <c r="L78" i="6"/>
  <c r="I78" i="6"/>
  <c r="I77" i="6" s="1"/>
  <c r="F78" i="6"/>
  <c r="N77" i="6"/>
  <c r="M77" i="6"/>
  <c r="L77" i="6"/>
  <c r="K77" i="6"/>
  <c r="K76" i="6" s="1"/>
  <c r="J77" i="6"/>
  <c r="H77" i="6"/>
  <c r="G77" i="6"/>
  <c r="F77" i="6"/>
  <c r="F76" i="6" s="1"/>
  <c r="E77" i="6"/>
  <c r="D77" i="6"/>
  <c r="O74" i="6"/>
  <c r="L74" i="6"/>
  <c r="I74" i="6"/>
  <c r="F74" i="6"/>
  <c r="O73" i="6"/>
  <c r="L73" i="6"/>
  <c r="I73" i="6"/>
  <c r="F73" i="6"/>
  <c r="O72" i="6"/>
  <c r="L72" i="6"/>
  <c r="I72" i="6"/>
  <c r="F72" i="6"/>
  <c r="O71" i="6"/>
  <c r="L71" i="6"/>
  <c r="I71" i="6"/>
  <c r="F71" i="6"/>
  <c r="O70" i="6"/>
  <c r="O69" i="6" s="1"/>
  <c r="L70" i="6"/>
  <c r="I70" i="6"/>
  <c r="I69" i="6" s="1"/>
  <c r="F70" i="6"/>
  <c r="N69" i="6"/>
  <c r="N67" i="6" s="1"/>
  <c r="M69" i="6"/>
  <c r="M67" i="6" s="1"/>
  <c r="K69" i="6"/>
  <c r="K67" i="6" s="1"/>
  <c r="J69" i="6"/>
  <c r="J67" i="6" s="1"/>
  <c r="H69" i="6"/>
  <c r="H67" i="6" s="1"/>
  <c r="G69" i="6"/>
  <c r="G67" i="6" s="1"/>
  <c r="F69" i="6"/>
  <c r="E69" i="6"/>
  <c r="E67" i="6" s="1"/>
  <c r="D69" i="6"/>
  <c r="D67" i="6" s="1"/>
  <c r="O68" i="6"/>
  <c r="L68" i="6"/>
  <c r="I68" i="6"/>
  <c r="F68" i="6"/>
  <c r="O66" i="6"/>
  <c r="L66" i="6"/>
  <c r="I66" i="6"/>
  <c r="F66" i="6"/>
  <c r="O65" i="6"/>
  <c r="L65" i="6"/>
  <c r="I65" i="6"/>
  <c r="F65" i="6"/>
  <c r="O64" i="6"/>
  <c r="L64" i="6"/>
  <c r="I64" i="6"/>
  <c r="F64" i="6"/>
  <c r="O63" i="6"/>
  <c r="L63" i="6"/>
  <c r="I63" i="6"/>
  <c r="F63" i="6"/>
  <c r="O62" i="6"/>
  <c r="L62" i="6"/>
  <c r="I62" i="6"/>
  <c r="F62" i="6"/>
  <c r="O61" i="6"/>
  <c r="L61" i="6"/>
  <c r="I61" i="6"/>
  <c r="F61" i="6"/>
  <c r="O60" i="6"/>
  <c r="L60" i="6"/>
  <c r="I60" i="6"/>
  <c r="F60" i="6"/>
  <c r="O59" i="6"/>
  <c r="L59" i="6"/>
  <c r="I59" i="6"/>
  <c r="I58" i="6" s="1"/>
  <c r="F59" i="6"/>
  <c r="N58" i="6"/>
  <c r="M58" i="6"/>
  <c r="K58" i="6"/>
  <c r="J58" i="6"/>
  <c r="H58" i="6"/>
  <c r="G58" i="6"/>
  <c r="E58" i="6"/>
  <c r="D58" i="6"/>
  <c r="O57" i="6"/>
  <c r="L57" i="6"/>
  <c r="I57" i="6"/>
  <c r="F57" i="6"/>
  <c r="O56" i="6"/>
  <c r="O55" i="6" s="1"/>
  <c r="L56" i="6"/>
  <c r="L55" i="6" s="1"/>
  <c r="I56" i="6"/>
  <c r="I55" i="6" s="1"/>
  <c r="F56" i="6"/>
  <c r="F55" i="6" s="1"/>
  <c r="N55" i="6"/>
  <c r="M55" i="6"/>
  <c r="M54" i="6" s="1"/>
  <c r="K55" i="6"/>
  <c r="J55" i="6"/>
  <c r="H55" i="6"/>
  <c r="H54" i="6" s="1"/>
  <c r="G55" i="6"/>
  <c r="E55" i="6"/>
  <c r="D55" i="6"/>
  <c r="O47" i="6"/>
  <c r="C47" i="6" s="1"/>
  <c r="O46" i="6"/>
  <c r="C46" i="6" s="1"/>
  <c r="N45" i="6"/>
  <c r="M45" i="6"/>
  <c r="L44" i="6"/>
  <c r="L43" i="6" s="1"/>
  <c r="I44" i="6"/>
  <c r="I43" i="6" s="1"/>
  <c r="F44" i="6"/>
  <c r="F43" i="6" s="1"/>
  <c r="K43" i="6"/>
  <c r="J43" i="6"/>
  <c r="H43" i="6"/>
  <c r="G43" i="6"/>
  <c r="E43" i="6"/>
  <c r="D43" i="6"/>
  <c r="F42" i="6"/>
  <c r="C42" i="6" s="1"/>
  <c r="E41" i="6"/>
  <c r="D41" i="6"/>
  <c r="L40" i="6"/>
  <c r="C40" i="6" s="1"/>
  <c r="L39" i="6"/>
  <c r="C39" i="6" s="1"/>
  <c r="L38" i="6"/>
  <c r="C38" i="6" s="1"/>
  <c r="L37" i="6"/>
  <c r="C37" i="6" s="1"/>
  <c r="K36" i="6"/>
  <c r="J36" i="6"/>
  <c r="L35" i="6"/>
  <c r="C35" i="6" s="1"/>
  <c r="L34" i="6"/>
  <c r="C34" i="6" s="1"/>
  <c r="K33" i="6"/>
  <c r="J33" i="6"/>
  <c r="L32" i="6"/>
  <c r="L31" i="6" s="1"/>
  <c r="C31" i="6" s="1"/>
  <c r="K31" i="6"/>
  <c r="J31" i="6"/>
  <c r="J26" i="6" s="1"/>
  <c r="L30" i="6"/>
  <c r="C30" i="6" s="1"/>
  <c r="L29" i="6"/>
  <c r="C29" i="6" s="1"/>
  <c r="L28" i="6"/>
  <c r="C28" i="6" s="1"/>
  <c r="K27" i="6"/>
  <c r="K26" i="6" s="1"/>
  <c r="K20" i="6" s="1"/>
  <c r="J27" i="6"/>
  <c r="F25" i="6"/>
  <c r="C25" i="6" s="1"/>
  <c r="I24" i="6"/>
  <c r="E24" i="6"/>
  <c r="F24" i="6" s="1"/>
  <c r="C24" i="6" s="1"/>
  <c r="O23" i="6"/>
  <c r="L23" i="6"/>
  <c r="I23" i="6"/>
  <c r="F23" i="6"/>
  <c r="O22" i="6"/>
  <c r="L22" i="6"/>
  <c r="L21" i="6" s="1"/>
  <c r="L289" i="6" s="1"/>
  <c r="I22" i="6"/>
  <c r="I21" i="6" s="1"/>
  <c r="F22" i="6"/>
  <c r="N21" i="6"/>
  <c r="N289" i="6" s="1"/>
  <c r="N288" i="6" s="1"/>
  <c r="M21" i="6"/>
  <c r="M289" i="6" s="1"/>
  <c r="M288" i="6" s="1"/>
  <c r="K21" i="6"/>
  <c r="J21" i="6"/>
  <c r="H21" i="6"/>
  <c r="H289" i="6" s="1"/>
  <c r="H288" i="6" s="1"/>
  <c r="G21" i="6"/>
  <c r="G289" i="6" s="1"/>
  <c r="E21" i="6"/>
  <c r="D21" i="6"/>
  <c r="F21" i="6" l="1"/>
  <c r="G174" i="6"/>
  <c r="G173" i="6" s="1"/>
  <c r="C298" i="6"/>
  <c r="C97" i="6"/>
  <c r="C152" i="6"/>
  <c r="G187" i="6"/>
  <c r="K187" i="6"/>
  <c r="E83" i="6"/>
  <c r="K83" i="6"/>
  <c r="C32" i="6"/>
  <c r="C250" i="6"/>
  <c r="G20" i="6"/>
  <c r="C214" i="6"/>
  <c r="C218" i="6"/>
  <c r="C226" i="6"/>
  <c r="C60" i="6"/>
  <c r="H83" i="6"/>
  <c r="C148" i="6"/>
  <c r="C150" i="6"/>
  <c r="I187" i="6"/>
  <c r="C206" i="6"/>
  <c r="C242" i="6"/>
  <c r="C133" i="6"/>
  <c r="J130" i="6"/>
  <c r="E174" i="6"/>
  <c r="E173" i="6" s="1"/>
  <c r="J174" i="6"/>
  <c r="J173" i="6" s="1"/>
  <c r="D231" i="6"/>
  <c r="D230" i="6" s="1"/>
  <c r="N231" i="6"/>
  <c r="N230" i="6" s="1"/>
  <c r="N269" i="6"/>
  <c r="O272" i="6"/>
  <c r="K54" i="6"/>
  <c r="K53" i="6" s="1"/>
  <c r="E76" i="6"/>
  <c r="J76" i="6"/>
  <c r="O76" i="6"/>
  <c r="G76" i="6"/>
  <c r="C85" i="6"/>
  <c r="C86" i="6"/>
  <c r="C88" i="6"/>
  <c r="I122" i="6"/>
  <c r="C126" i="6"/>
  <c r="D289" i="6"/>
  <c r="D288" i="6" s="1"/>
  <c r="G54" i="6"/>
  <c r="G53" i="6" s="1"/>
  <c r="E54" i="6"/>
  <c r="E53" i="6" s="1"/>
  <c r="C172" i="6"/>
  <c r="N187" i="6"/>
  <c r="E231" i="6"/>
  <c r="J231" i="6"/>
  <c r="J230" i="6" s="1"/>
  <c r="C254" i="6"/>
  <c r="C255" i="6"/>
  <c r="C257" i="6"/>
  <c r="K195" i="6"/>
  <c r="O21" i="6"/>
  <c r="O289" i="6" s="1"/>
  <c r="C64" i="6"/>
  <c r="C78" i="6"/>
  <c r="C94" i="6"/>
  <c r="C140" i="6"/>
  <c r="C180" i="6"/>
  <c r="J187" i="6"/>
  <c r="M231" i="6"/>
  <c r="O260" i="6"/>
  <c r="O276" i="6"/>
  <c r="C294" i="6"/>
  <c r="C296" i="6"/>
  <c r="E289" i="6"/>
  <c r="E288" i="6" s="1"/>
  <c r="J289" i="6"/>
  <c r="J288" i="6" s="1"/>
  <c r="D54" i="6"/>
  <c r="D53" i="6" s="1"/>
  <c r="H53" i="6"/>
  <c r="M53" i="6"/>
  <c r="C72" i="6"/>
  <c r="C73" i="6"/>
  <c r="C74" i="6"/>
  <c r="C109" i="6"/>
  <c r="C120" i="6"/>
  <c r="O122" i="6"/>
  <c r="O131" i="6"/>
  <c r="C156" i="6"/>
  <c r="C178" i="6"/>
  <c r="K174" i="6"/>
  <c r="K173" i="6" s="1"/>
  <c r="L187" i="6"/>
  <c r="C234" i="6"/>
  <c r="O238" i="6"/>
  <c r="C266" i="6"/>
  <c r="J270" i="6"/>
  <c r="J269" i="6" s="1"/>
  <c r="L69" i="6"/>
  <c r="L67" i="6" s="1"/>
  <c r="L95" i="6"/>
  <c r="F198" i="6"/>
  <c r="F196" i="6" s="1"/>
  <c r="E20" i="6"/>
  <c r="C59" i="6"/>
  <c r="C68" i="6"/>
  <c r="C79" i="6"/>
  <c r="C96" i="6"/>
  <c r="N130" i="6"/>
  <c r="C164" i="6"/>
  <c r="C190" i="6"/>
  <c r="E187" i="6"/>
  <c r="C202" i="6"/>
  <c r="C222" i="6"/>
  <c r="F289" i="6"/>
  <c r="F288" i="6" s="1"/>
  <c r="K289" i="6"/>
  <c r="K288" i="6" s="1"/>
  <c r="N54" i="6"/>
  <c r="N53" i="6" s="1"/>
  <c r="F67" i="6"/>
  <c r="M76" i="6"/>
  <c r="C102" i="6"/>
  <c r="C110" i="6"/>
  <c r="C119" i="6"/>
  <c r="E131" i="6"/>
  <c r="E130" i="6" s="1"/>
  <c r="E75" i="6" s="1"/>
  <c r="O166" i="6"/>
  <c r="O165" i="6" s="1"/>
  <c r="D174" i="6"/>
  <c r="D173" i="6" s="1"/>
  <c r="H174" i="6"/>
  <c r="H173" i="6" s="1"/>
  <c r="D187" i="6"/>
  <c r="O188" i="6"/>
  <c r="O187" i="6" s="1"/>
  <c r="H187" i="6"/>
  <c r="C210" i="6"/>
  <c r="C211" i="6"/>
  <c r="C213" i="6"/>
  <c r="H231" i="6"/>
  <c r="H230" i="6" s="1"/>
  <c r="O246" i="6"/>
  <c r="C258" i="6"/>
  <c r="C262" i="6"/>
  <c r="C274" i="6"/>
  <c r="I276" i="6"/>
  <c r="C282" i="6"/>
  <c r="O290" i="6"/>
  <c r="L103" i="6"/>
  <c r="I112" i="6"/>
  <c r="L238" i="6"/>
  <c r="L231" i="6" s="1"/>
  <c r="J54" i="6"/>
  <c r="J53" i="6" s="1"/>
  <c r="C61" i="6"/>
  <c r="C62" i="6"/>
  <c r="C63" i="6"/>
  <c r="C65" i="6"/>
  <c r="C66" i="6"/>
  <c r="G83" i="6"/>
  <c r="M83" i="6"/>
  <c r="C100" i="6"/>
  <c r="C101" i="6"/>
  <c r="C118" i="6"/>
  <c r="C121" i="6"/>
  <c r="C125" i="6"/>
  <c r="C135" i="6"/>
  <c r="O136" i="6"/>
  <c r="C143" i="6"/>
  <c r="L151" i="6"/>
  <c r="C153" i="6"/>
  <c r="C169" i="6"/>
  <c r="C171" i="6"/>
  <c r="C182" i="6"/>
  <c r="O196" i="6"/>
  <c r="H204" i="6"/>
  <c r="H195" i="6" s="1"/>
  <c r="C212" i="6"/>
  <c r="O216" i="6"/>
  <c r="J204" i="6"/>
  <c r="J195" i="6" s="1"/>
  <c r="N204" i="6"/>
  <c r="N195" i="6" s="1"/>
  <c r="M230" i="6"/>
  <c r="L252" i="6"/>
  <c r="L251" i="6" s="1"/>
  <c r="L264" i="6"/>
  <c r="L259" i="6" s="1"/>
  <c r="C268" i="6"/>
  <c r="D269" i="6"/>
  <c r="C168" i="6"/>
  <c r="C278" i="6"/>
  <c r="C22" i="6"/>
  <c r="C23" i="6"/>
  <c r="C44" i="6"/>
  <c r="C56" i="6"/>
  <c r="D76" i="6"/>
  <c r="H76" i="6"/>
  <c r="C81" i="6"/>
  <c r="C82" i="6"/>
  <c r="N83" i="6"/>
  <c r="C92" i="6"/>
  <c r="C93" i="6"/>
  <c r="C98" i="6"/>
  <c r="C105" i="6"/>
  <c r="C108" i="6"/>
  <c r="O112" i="6"/>
  <c r="L116" i="6"/>
  <c r="C124" i="6"/>
  <c r="C134" i="6"/>
  <c r="C139" i="6"/>
  <c r="C147" i="6"/>
  <c r="C154" i="6"/>
  <c r="C159" i="6"/>
  <c r="C170" i="6"/>
  <c r="C176" i="6"/>
  <c r="L179" i="6"/>
  <c r="L174" i="6" s="1"/>
  <c r="L173" i="6" s="1"/>
  <c r="C201" i="6"/>
  <c r="D204" i="6"/>
  <c r="D195" i="6" s="1"/>
  <c r="L205" i="6"/>
  <c r="C219" i="6"/>
  <c r="C221" i="6"/>
  <c r="C227" i="6"/>
  <c r="F233" i="6"/>
  <c r="C233" i="6" s="1"/>
  <c r="E270" i="6"/>
  <c r="E269" i="6" s="1"/>
  <c r="C280" i="6"/>
  <c r="C285" i="6"/>
  <c r="C293" i="6"/>
  <c r="M20" i="6"/>
  <c r="G288" i="6"/>
  <c r="C43" i="6"/>
  <c r="C57" i="6"/>
  <c r="O58" i="6"/>
  <c r="O54" i="6" s="1"/>
  <c r="L58" i="6"/>
  <c r="L54" i="6" s="1"/>
  <c r="C70" i="6"/>
  <c r="C71" i="6"/>
  <c r="N76" i="6"/>
  <c r="J83" i="6"/>
  <c r="J75" i="6" s="1"/>
  <c r="C106" i="6"/>
  <c r="C115" i="6"/>
  <c r="O116" i="6"/>
  <c r="L122" i="6"/>
  <c r="K130" i="6"/>
  <c r="K75" i="6" s="1"/>
  <c r="C138" i="6"/>
  <c r="D130" i="6"/>
  <c r="H130" i="6"/>
  <c r="C158" i="6"/>
  <c r="C163" i="6"/>
  <c r="C177" i="6"/>
  <c r="G195" i="6"/>
  <c r="C203" i="6"/>
  <c r="C207" i="6"/>
  <c r="M204" i="6"/>
  <c r="M195" i="6" s="1"/>
  <c r="C223" i="6"/>
  <c r="C224" i="6"/>
  <c r="C225" i="6"/>
  <c r="C228" i="6"/>
  <c r="C229" i="6"/>
  <c r="K231" i="6"/>
  <c r="C243" i="6"/>
  <c r="C245" i="6"/>
  <c r="O252" i="6"/>
  <c r="O251" i="6" s="1"/>
  <c r="K259" i="6"/>
  <c r="C263" i="6"/>
  <c r="O264" i="6"/>
  <c r="O259" i="6" s="1"/>
  <c r="C275" i="6"/>
  <c r="F281" i="6"/>
  <c r="C281" i="6" s="1"/>
  <c r="C295" i="6"/>
  <c r="C55" i="6"/>
  <c r="I54" i="6"/>
  <c r="O67" i="6"/>
  <c r="L76" i="6"/>
  <c r="I76" i="6"/>
  <c r="I20" i="6"/>
  <c r="I67" i="6"/>
  <c r="C80" i="6"/>
  <c r="C104" i="6"/>
  <c r="F127" i="6"/>
  <c r="C127" i="6" s="1"/>
  <c r="D122" i="6"/>
  <c r="D83" i="6" s="1"/>
  <c r="C132" i="6"/>
  <c r="F131" i="6"/>
  <c r="C155" i="6"/>
  <c r="F151" i="6"/>
  <c r="C162" i="6"/>
  <c r="I160" i="6"/>
  <c r="C160" i="6" s="1"/>
  <c r="C186" i="6"/>
  <c r="I184" i="6"/>
  <c r="I173" i="6" s="1"/>
  <c r="C220" i="6"/>
  <c r="I216" i="6"/>
  <c r="C237" i="6"/>
  <c r="F235" i="6"/>
  <c r="C256" i="6"/>
  <c r="I252" i="6"/>
  <c r="I251" i="6" s="1"/>
  <c r="D20" i="6"/>
  <c r="H20" i="6"/>
  <c r="L27" i="6"/>
  <c r="L33" i="6"/>
  <c r="C33" i="6" s="1"/>
  <c r="L36" i="6"/>
  <c r="C36" i="6" s="1"/>
  <c r="F41" i="6"/>
  <c r="C41" i="6" s="1"/>
  <c r="O45" i="6"/>
  <c r="F58" i="6"/>
  <c r="C77" i="6"/>
  <c r="C91" i="6"/>
  <c r="I95" i="6"/>
  <c r="M130" i="6"/>
  <c r="I151" i="6"/>
  <c r="C157" i="6"/>
  <c r="I166" i="6"/>
  <c r="I165" i="6" s="1"/>
  <c r="C181" i="6"/>
  <c r="C183" i="6"/>
  <c r="F179" i="6"/>
  <c r="C179" i="6" s="1"/>
  <c r="C208" i="6"/>
  <c r="I205" i="6"/>
  <c r="I89" i="6"/>
  <c r="C89" i="6" s="1"/>
  <c r="F95" i="6"/>
  <c r="C99" i="6"/>
  <c r="I103" i="6"/>
  <c r="C111" i="6"/>
  <c r="C113" i="6"/>
  <c r="F112" i="6"/>
  <c r="C114" i="6"/>
  <c r="C117" i="6"/>
  <c r="F116" i="6"/>
  <c r="C123" i="6"/>
  <c r="C128" i="6"/>
  <c r="C129" i="6"/>
  <c r="I131" i="6"/>
  <c r="L131" i="6"/>
  <c r="F136" i="6"/>
  <c r="C137" i="6"/>
  <c r="C141" i="6"/>
  <c r="C142" i="6"/>
  <c r="C146" i="6"/>
  <c r="I144" i="6"/>
  <c r="C149" i="6"/>
  <c r="C167" i="6"/>
  <c r="F166" i="6"/>
  <c r="C175" i="6"/>
  <c r="O174" i="6"/>
  <c r="O173" i="6" s="1"/>
  <c r="C265" i="6"/>
  <c r="F264" i="6"/>
  <c r="C90" i="6"/>
  <c r="J20" i="6"/>
  <c r="N20" i="6"/>
  <c r="F84" i="6"/>
  <c r="C87" i="6"/>
  <c r="O95" i="6"/>
  <c r="F103" i="6"/>
  <c r="C107" i="6"/>
  <c r="L144" i="6"/>
  <c r="O151" i="6"/>
  <c r="C200" i="6"/>
  <c r="I198" i="6"/>
  <c r="I196" i="6" s="1"/>
  <c r="I283" i="6"/>
  <c r="I289" i="6" s="1"/>
  <c r="C284" i="6"/>
  <c r="C145" i="6"/>
  <c r="C161" i="6"/>
  <c r="C185" i="6"/>
  <c r="C197" i="6"/>
  <c r="C215" i="6"/>
  <c r="L216" i="6"/>
  <c r="C232" i="6"/>
  <c r="I235" i="6"/>
  <c r="C236" i="6"/>
  <c r="C247" i="6"/>
  <c r="C249" i="6"/>
  <c r="F246" i="6"/>
  <c r="C267" i="6"/>
  <c r="M270" i="6"/>
  <c r="M269" i="6" s="1"/>
  <c r="C277" i="6"/>
  <c r="F276" i="6"/>
  <c r="L288" i="6"/>
  <c r="C189" i="6"/>
  <c r="F188" i="6"/>
  <c r="O205" i="6"/>
  <c r="C217" i="6"/>
  <c r="F216" i="6"/>
  <c r="C239" i="6"/>
  <c r="C241" i="6"/>
  <c r="F238" i="6"/>
  <c r="C248" i="6"/>
  <c r="I246" i="6"/>
  <c r="C253" i="6"/>
  <c r="F252" i="6"/>
  <c r="E259" i="6"/>
  <c r="C261" i="6"/>
  <c r="F260" i="6"/>
  <c r="I270" i="6"/>
  <c r="I269" i="6" s="1"/>
  <c r="C279" i="6"/>
  <c r="C193" i="6"/>
  <c r="F192" i="6"/>
  <c r="E195" i="6"/>
  <c r="L196" i="6"/>
  <c r="C209" i="6"/>
  <c r="F205" i="6"/>
  <c r="G231" i="6"/>
  <c r="G230" i="6" s="1"/>
  <c r="G194" i="6" s="1"/>
  <c r="C240" i="6"/>
  <c r="I238" i="6"/>
  <c r="C244" i="6"/>
  <c r="I264" i="6"/>
  <c r="I259" i="6" s="1"/>
  <c r="C273" i="6"/>
  <c r="F272" i="6"/>
  <c r="L276" i="6"/>
  <c r="L270" i="6" s="1"/>
  <c r="L269" i="6" s="1"/>
  <c r="C292" i="6"/>
  <c r="I290" i="6"/>
  <c r="C297" i="6"/>
  <c r="C199" i="6"/>
  <c r="C271" i="6"/>
  <c r="C291" i="6"/>
  <c r="L204" i="6" l="1"/>
  <c r="M194" i="6"/>
  <c r="C272" i="6"/>
  <c r="O270" i="6"/>
  <c r="O269" i="6" s="1"/>
  <c r="C21" i="6"/>
  <c r="O204" i="6"/>
  <c r="O195" i="6" s="1"/>
  <c r="C69" i="6"/>
  <c r="C76" i="6"/>
  <c r="O231" i="6"/>
  <c r="F270" i="6"/>
  <c r="F269" i="6" s="1"/>
  <c r="N75" i="6"/>
  <c r="N286" i="6" s="1"/>
  <c r="C283" i="6"/>
  <c r="E230" i="6"/>
  <c r="E286" i="6" s="1"/>
  <c r="L83" i="6"/>
  <c r="G75" i="6"/>
  <c r="G52" i="6" s="1"/>
  <c r="O288" i="6"/>
  <c r="J286" i="6"/>
  <c r="F122" i="6"/>
  <c r="C122" i="6" s="1"/>
  <c r="I204" i="6"/>
  <c r="D75" i="6"/>
  <c r="D52" i="6" s="1"/>
  <c r="E52" i="6"/>
  <c r="D194" i="6"/>
  <c r="O130" i="6"/>
  <c r="C151" i="6"/>
  <c r="O53" i="6"/>
  <c r="C290" i="6"/>
  <c r="C67" i="6"/>
  <c r="N194" i="6"/>
  <c r="L230" i="6"/>
  <c r="C116" i="6"/>
  <c r="L53" i="6"/>
  <c r="O20" i="6"/>
  <c r="M75" i="6"/>
  <c r="M52" i="6" s="1"/>
  <c r="M51" i="6" s="1"/>
  <c r="M287" i="6" s="1"/>
  <c r="H194" i="6"/>
  <c r="F174" i="6"/>
  <c r="C174" i="6" s="1"/>
  <c r="C103" i="6"/>
  <c r="C136" i="6"/>
  <c r="C58" i="6"/>
  <c r="K52" i="6"/>
  <c r="K230" i="6"/>
  <c r="K194" i="6" s="1"/>
  <c r="H75" i="6"/>
  <c r="H52" i="6" s="1"/>
  <c r="J194" i="6"/>
  <c r="J52" i="6"/>
  <c r="I195" i="6"/>
  <c r="O83" i="6"/>
  <c r="O75" i="6" s="1"/>
  <c r="I231" i="6"/>
  <c r="I230" i="6" s="1"/>
  <c r="I130" i="6"/>
  <c r="C112" i="6"/>
  <c r="N52" i="6"/>
  <c r="C246" i="6"/>
  <c r="I288" i="6"/>
  <c r="C205" i="6"/>
  <c r="F204" i="6"/>
  <c r="C204" i="6" s="1"/>
  <c r="C252" i="6"/>
  <c r="F251" i="6"/>
  <c r="C251" i="6" s="1"/>
  <c r="F83" i="6"/>
  <c r="C84" i="6"/>
  <c r="F20" i="6"/>
  <c r="C144" i="6"/>
  <c r="C95" i="6"/>
  <c r="O230" i="6"/>
  <c r="C45" i="6"/>
  <c r="C27" i="6"/>
  <c r="L26" i="6"/>
  <c r="G51" i="6"/>
  <c r="I83" i="6"/>
  <c r="C264" i="6"/>
  <c r="C192" i="6"/>
  <c r="F191" i="6"/>
  <c r="C191" i="6" s="1"/>
  <c r="C260" i="6"/>
  <c r="F259" i="6"/>
  <c r="C259" i="6" s="1"/>
  <c r="C238" i="6"/>
  <c r="C216" i="6"/>
  <c r="C188" i="6"/>
  <c r="F173" i="6"/>
  <c r="C173" i="6" s="1"/>
  <c r="C166" i="6"/>
  <c r="F165" i="6"/>
  <c r="C165" i="6" s="1"/>
  <c r="C131" i="6"/>
  <c r="F130" i="6"/>
  <c r="F54" i="6"/>
  <c r="G286" i="6"/>
  <c r="C235" i="6"/>
  <c r="F231" i="6"/>
  <c r="C184" i="6"/>
  <c r="L195" i="6"/>
  <c r="C276" i="6"/>
  <c r="C196" i="6"/>
  <c r="C198" i="6"/>
  <c r="L130" i="6"/>
  <c r="L75" i="6" s="1"/>
  <c r="L52" i="6" s="1"/>
  <c r="C289" i="6"/>
  <c r="I53" i="6"/>
  <c r="C270" i="6" l="1"/>
  <c r="C288" i="6"/>
  <c r="I75" i="6"/>
  <c r="N51" i="6"/>
  <c r="N287" i="6" s="1"/>
  <c r="D286" i="6"/>
  <c r="K286" i="6"/>
  <c r="M50" i="6"/>
  <c r="F195" i="6"/>
  <c r="C195" i="6" s="1"/>
  <c r="E194" i="6"/>
  <c r="E51" i="6" s="1"/>
  <c r="E287" i="6" s="1"/>
  <c r="M286" i="6"/>
  <c r="D51" i="6"/>
  <c r="D287" i="6" s="1"/>
  <c r="O52" i="6"/>
  <c r="H51" i="6"/>
  <c r="H50" i="6" s="1"/>
  <c r="L194" i="6"/>
  <c r="L51" i="6" s="1"/>
  <c r="O286" i="6"/>
  <c r="J51" i="6"/>
  <c r="K51" i="6"/>
  <c r="I52" i="6"/>
  <c r="I286" i="6"/>
  <c r="H286" i="6"/>
  <c r="C54" i="6"/>
  <c r="F53" i="6"/>
  <c r="F187" i="6"/>
  <c r="C187" i="6" s="1"/>
  <c r="C269" i="6"/>
  <c r="C26" i="6"/>
  <c r="L20" i="6"/>
  <c r="C20" i="6" s="1"/>
  <c r="O194" i="6"/>
  <c r="I194" i="6"/>
  <c r="C130" i="6"/>
  <c r="C83" i="6"/>
  <c r="F75" i="6"/>
  <c r="C75" i="6" s="1"/>
  <c r="L286" i="6"/>
  <c r="N50" i="6"/>
  <c r="F230" i="6"/>
  <c r="C230" i="6" s="1"/>
  <c r="C231" i="6"/>
  <c r="G287" i="6"/>
  <c r="G50" i="6"/>
  <c r="D50" i="6"/>
  <c r="I51" i="6" l="1"/>
  <c r="I50" i="6" s="1"/>
  <c r="E50" i="6"/>
  <c r="H287" i="6"/>
  <c r="O51" i="6"/>
  <c r="L50" i="6"/>
  <c r="L287" i="6"/>
  <c r="F194" i="6"/>
  <c r="C194" i="6" s="1"/>
  <c r="J50" i="6"/>
  <c r="J287" i="6"/>
  <c r="K50" i="6"/>
  <c r="K287" i="6"/>
  <c r="O50" i="6"/>
  <c r="O287" i="6"/>
  <c r="F52" i="6"/>
  <c r="C53" i="6"/>
  <c r="F286" i="6"/>
  <c r="C286" i="6" s="1"/>
  <c r="I287" i="6"/>
  <c r="C52" i="6" l="1"/>
  <c r="F51" i="6"/>
  <c r="F287" i="6" l="1"/>
  <c r="C287" i="6" s="1"/>
  <c r="C51" i="6"/>
  <c r="F50" i="6"/>
  <c r="C50" i="6" s="1"/>
  <c r="O298" i="3" l="1"/>
  <c r="L298" i="3"/>
  <c r="I298" i="3"/>
  <c r="F298" i="3"/>
  <c r="O297" i="3"/>
  <c r="L297" i="3"/>
  <c r="I297" i="3"/>
  <c r="F297" i="3"/>
  <c r="O296" i="3"/>
  <c r="L296" i="3"/>
  <c r="I296" i="3"/>
  <c r="F296" i="3"/>
  <c r="O295" i="3"/>
  <c r="L295" i="3"/>
  <c r="I295" i="3"/>
  <c r="F295" i="3"/>
  <c r="O294" i="3"/>
  <c r="L294" i="3"/>
  <c r="I294" i="3"/>
  <c r="F294" i="3"/>
  <c r="O293" i="3"/>
  <c r="L293" i="3"/>
  <c r="I293" i="3"/>
  <c r="F293" i="3"/>
  <c r="O292" i="3"/>
  <c r="L292" i="3"/>
  <c r="I292" i="3"/>
  <c r="F292" i="3"/>
  <c r="O291" i="3"/>
  <c r="L291" i="3"/>
  <c r="L290" i="3" s="1"/>
  <c r="I291" i="3"/>
  <c r="F291" i="3"/>
  <c r="N290" i="3"/>
  <c r="M290" i="3"/>
  <c r="K290" i="3"/>
  <c r="J290" i="3"/>
  <c r="H290" i="3"/>
  <c r="G290" i="3"/>
  <c r="E290" i="3"/>
  <c r="D290" i="3"/>
  <c r="O285" i="3"/>
  <c r="L285" i="3"/>
  <c r="I285" i="3"/>
  <c r="F285" i="3"/>
  <c r="O284" i="3"/>
  <c r="O283" i="3" s="1"/>
  <c r="L284" i="3"/>
  <c r="I284" i="3"/>
  <c r="F284" i="3"/>
  <c r="N283" i="3"/>
  <c r="M283" i="3"/>
  <c r="K283" i="3"/>
  <c r="J283" i="3"/>
  <c r="I283" i="3"/>
  <c r="H283" i="3"/>
  <c r="G283" i="3"/>
  <c r="F283" i="3"/>
  <c r="E283" i="3"/>
  <c r="D283" i="3"/>
  <c r="O282" i="3"/>
  <c r="L282" i="3"/>
  <c r="I282" i="3"/>
  <c r="I281" i="3" s="1"/>
  <c r="F282" i="3"/>
  <c r="O281" i="3"/>
  <c r="N281" i="3"/>
  <c r="M281" i="3"/>
  <c r="K281" i="3"/>
  <c r="J281" i="3"/>
  <c r="H281" i="3"/>
  <c r="G281" i="3"/>
  <c r="F281" i="3"/>
  <c r="E281" i="3"/>
  <c r="D281" i="3"/>
  <c r="O280" i="3"/>
  <c r="L280" i="3"/>
  <c r="I280" i="3"/>
  <c r="F280" i="3"/>
  <c r="O279" i="3"/>
  <c r="L279" i="3"/>
  <c r="I279" i="3"/>
  <c r="F279" i="3"/>
  <c r="O278" i="3"/>
  <c r="L278" i="3"/>
  <c r="I278" i="3"/>
  <c r="F278" i="3"/>
  <c r="O277" i="3"/>
  <c r="O276" i="3" s="1"/>
  <c r="L277" i="3"/>
  <c r="I277" i="3"/>
  <c r="F277" i="3"/>
  <c r="N276" i="3"/>
  <c r="N270" i="3" s="1"/>
  <c r="N269" i="3" s="1"/>
  <c r="M276" i="3"/>
  <c r="L276" i="3"/>
  <c r="K276" i="3"/>
  <c r="J276" i="3"/>
  <c r="J270" i="3" s="1"/>
  <c r="J269" i="3" s="1"/>
  <c r="H276" i="3"/>
  <c r="G276" i="3"/>
  <c r="E276" i="3"/>
  <c r="D276" i="3"/>
  <c r="O275" i="3"/>
  <c r="L275" i="3"/>
  <c r="I275" i="3"/>
  <c r="F275" i="3"/>
  <c r="O274" i="3"/>
  <c r="L274" i="3"/>
  <c r="I274" i="3"/>
  <c r="F274" i="3"/>
  <c r="O273" i="3"/>
  <c r="O272" i="3" s="1"/>
  <c r="L273" i="3"/>
  <c r="L272" i="3" s="1"/>
  <c r="I273" i="3"/>
  <c r="F273" i="3"/>
  <c r="F272" i="3" s="1"/>
  <c r="N272" i="3"/>
  <c r="M272" i="3"/>
  <c r="M270" i="3" s="1"/>
  <c r="K272" i="3"/>
  <c r="K270" i="3" s="1"/>
  <c r="K269" i="3" s="1"/>
  <c r="J272" i="3"/>
  <c r="I272" i="3"/>
  <c r="H272" i="3"/>
  <c r="G272" i="3"/>
  <c r="G270" i="3" s="1"/>
  <c r="G269" i="3" s="1"/>
  <c r="E272" i="3"/>
  <c r="D272" i="3"/>
  <c r="O271" i="3"/>
  <c r="L271" i="3"/>
  <c r="I271" i="3"/>
  <c r="F271" i="3"/>
  <c r="O268" i="3"/>
  <c r="L268" i="3"/>
  <c r="I268" i="3"/>
  <c r="F268" i="3"/>
  <c r="O267" i="3"/>
  <c r="L267" i="3"/>
  <c r="I267" i="3"/>
  <c r="F267" i="3"/>
  <c r="O266" i="3"/>
  <c r="L266" i="3"/>
  <c r="I266" i="3"/>
  <c r="F266" i="3"/>
  <c r="O265" i="3"/>
  <c r="O264" i="3" s="1"/>
  <c r="L265" i="3"/>
  <c r="L264" i="3" s="1"/>
  <c r="I265" i="3"/>
  <c r="F265" i="3"/>
  <c r="N264" i="3"/>
  <c r="M264" i="3"/>
  <c r="K264" i="3"/>
  <c r="J264" i="3"/>
  <c r="H264" i="3"/>
  <c r="G264" i="3"/>
  <c r="E264" i="3"/>
  <c r="D264" i="3"/>
  <c r="O263" i="3"/>
  <c r="L263" i="3"/>
  <c r="I263" i="3"/>
  <c r="F263" i="3"/>
  <c r="O262" i="3"/>
  <c r="L262" i="3"/>
  <c r="I262" i="3"/>
  <c r="F262" i="3"/>
  <c r="O261" i="3"/>
  <c r="L261" i="3"/>
  <c r="I261" i="3"/>
  <c r="F261" i="3"/>
  <c r="N260" i="3"/>
  <c r="N259" i="3" s="1"/>
  <c r="M260" i="3"/>
  <c r="K260" i="3"/>
  <c r="J260" i="3"/>
  <c r="J259" i="3" s="1"/>
  <c r="I260" i="3"/>
  <c r="H260" i="3"/>
  <c r="H259" i="3" s="1"/>
  <c r="G260" i="3"/>
  <c r="E260" i="3"/>
  <c r="E259" i="3" s="1"/>
  <c r="D260" i="3"/>
  <c r="O258" i="3"/>
  <c r="L258" i="3"/>
  <c r="I258" i="3"/>
  <c r="F258" i="3"/>
  <c r="O257" i="3"/>
  <c r="L257" i="3"/>
  <c r="I257" i="3"/>
  <c r="F257" i="3"/>
  <c r="O256" i="3"/>
  <c r="L256" i="3"/>
  <c r="I256" i="3"/>
  <c r="F256" i="3"/>
  <c r="O255" i="3"/>
  <c r="L255" i="3"/>
  <c r="I255" i="3"/>
  <c r="F255" i="3"/>
  <c r="O254" i="3"/>
  <c r="L254" i="3"/>
  <c r="I254" i="3"/>
  <c r="F254" i="3"/>
  <c r="O253" i="3"/>
  <c r="L253" i="3"/>
  <c r="L252" i="3" s="1"/>
  <c r="L251" i="3" s="1"/>
  <c r="I253" i="3"/>
  <c r="F253" i="3"/>
  <c r="O252" i="3"/>
  <c r="N252" i="3"/>
  <c r="M252" i="3"/>
  <c r="M251" i="3" s="1"/>
  <c r="K252" i="3"/>
  <c r="K251" i="3" s="1"/>
  <c r="J252" i="3"/>
  <c r="H252" i="3"/>
  <c r="H251" i="3" s="1"/>
  <c r="G252" i="3"/>
  <c r="G251" i="3" s="1"/>
  <c r="E252" i="3"/>
  <c r="D252" i="3"/>
  <c r="N251" i="3"/>
  <c r="J251" i="3"/>
  <c r="E251" i="3"/>
  <c r="D251" i="3"/>
  <c r="O250" i="3"/>
  <c r="L250" i="3"/>
  <c r="I250" i="3"/>
  <c r="F250" i="3"/>
  <c r="O249" i="3"/>
  <c r="L249" i="3"/>
  <c r="I249" i="3"/>
  <c r="F249" i="3"/>
  <c r="O248" i="3"/>
  <c r="L248" i="3"/>
  <c r="I248" i="3"/>
  <c r="F248" i="3"/>
  <c r="O247" i="3"/>
  <c r="L247" i="3"/>
  <c r="L246" i="3" s="1"/>
  <c r="I247" i="3"/>
  <c r="F247" i="3"/>
  <c r="N246" i="3"/>
  <c r="M246" i="3"/>
  <c r="K246" i="3"/>
  <c r="J246" i="3"/>
  <c r="H246" i="3"/>
  <c r="G246" i="3"/>
  <c r="E246" i="3"/>
  <c r="D246" i="3"/>
  <c r="O245" i="3"/>
  <c r="L245" i="3"/>
  <c r="I245" i="3"/>
  <c r="F245" i="3"/>
  <c r="O244" i="3"/>
  <c r="L244" i="3"/>
  <c r="I244" i="3"/>
  <c r="F244" i="3"/>
  <c r="O243" i="3"/>
  <c r="L243" i="3"/>
  <c r="I243" i="3"/>
  <c r="F243" i="3"/>
  <c r="O242" i="3"/>
  <c r="L242" i="3"/>
  <c r="I242" i="3"/>
  <c r="F242" i="3"/>
  <c r="O241" i="3"/>
  <c r="L241" i="3"/>
  <c r="I241" i="3"/>
  <c r="F241" i="3"/>
  <c r="O240" i="3"/>
  <c r="L240" i="3"/>
  <c r="I240" i="3"/>
  <c r="F240" i="3"/>
  <c r="O239" i="3"/>
  <c r="L239" i="3"/>
  <c r="L238" i="3" s="1"/>
  <c r="I239" i="3"/>
  <c r="F239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O236" i="3"/>
  <c r="L236" i="3"/>
  <c r="L235" i="3" s="1"/>
  <c r="I236" i="3"/>
  <c r="F236" i="3"/>
  <c r="O235" i="3"/>
  <c r="N235" i="3"/>
  <c r="M235" i="3"/>
  <c r="K235" i="3"/>
  <c r="J235" i="3"/>
  <c r="H235" i="3"/>
  <c r="G235" i="3"/>
  <c r="E235" i="3"/>
  <c r="D235" i="3"/>
  <c r="O234" i="3"/>
  <c r="L234" i="3"/>
  <c r="L233" i="3" s="1"/>
  <c r="I234" i="3"/>
  <c r="I233" i="3" s="1"/>
  <c r="F234" i="3"/>
  <c r="F233" i="3" s="1"/>
  <c r="O233" i="3"/>
  <c r="N233" i="3"/>
  <c r="M233" i="3"/>
  <c r="M231" i="3" s="1"/>
  <c r="K233" i="3"/>
  <c r="K231" i="3" s="1"/>
  <c r="J233" i="3"/>
  <c r="H233" i="3"/>
  <c r="G233" i="3"/>
  <c r="G231" i="3" s="1"/>
  <c r="E233" i="3"/>
  <c r="D233" i="3"/>
  <c r="O232" i="3"/>
  <c r="L232" i="3"/>
  <c r="I232" i="3"/>
  <c r="F232" i="3"/>
  <c r="O229" i="3"/>
  <c r="L229" i="3"/>
  <c r="I229" i="3"/>
  <c r="F229" i="3"/>
  <c r="O228" i="3"/>
  <c r="O227" i="3" s="1"/>
  <c r="L228" i="3"/>
  <c r="L227" i="3" s="1"/>
  <c r="I228" i="3"/>
  <c r="I227" i="3" s="1"/>
  <c r="F228" i="3"/>
  <c r="N227" i="3"/>
  <c r="M227" i="3"/>
  <c r="K227" i="3"/>
  <c r="J227" i="3"/>
  <c r="H227" i="3"/>
  <c r="G227" i="3"/>
  <c r="E227" i="3"/>
  <c r="D227" i="3"/>
  <c r="O226" i="3"/>
  <c r="L226" i="3"/>
  <c r="I226" i="3"/>
  <c r="F226" i="3"/>
  <c r="O225" i="3"/>
  <c r="L225" i="3"/>
  <c r="I225" i="3"/>
  <c r="F225" i="3"/>
  <c r="O224" i="3"/>
  <c r="L224" i="3"/>
  <c r="I224" i="3"/>
  <c r="F224" i="3"/>
  <c r="O223" i="3"/>
  <c r="L223" i="3"/>
  <c r="I223" i="3"/>
  <c r="F223" i="3"/>
  <c r="O222" i="3"/>
  <c r="L222" i="3"/>
  <c r="I222" i="3"/>
  <c r="F222" i="3"/>
  <c r="O221" i="3"/>
  <c r="L221" i="3"/>
  <c r="I221" i="3"/>
  <c r="F221" i="3"/>
  <c r="O220" i="3"/>
  <c r="L220" i="3"/>
  <c r="I220" i="3"/>
  <c r="F220" i="3"/>
  <c r="O219" i="3"/>
  <c r="L219" i="3"/>
  <c r="I219" i="3"/>
  <c r="F219" i="3"/>
  <c r="O218" i="3"/>
  <c r="L218" i="3"/>
  <c r="I218" i="3"/>
  <c r="F218" i="3"/>
  <c r="O217" i="3"/>
  <c r="L217" i="3"/>
  <c r="I217" i="3"/>
  <c r="F217" i="3"/>
  <c r="N216" i="3"/>
  <c r="M216" i="3"/>
  <c r="K216" i="3"/>
  <c r="J216" i="3"/>
  <c r="H216" i="3"/>
  <c r="G216" i="3"/>
  <c r="F216" i="3"/>
  <c r="E216" i="3"/>
  <c r="D216" i="3"/>
  <c r="O215" i="3"/>
  <c r="L215" i="3"/>
  <c r="I215" i="3"/>
  <c r="F215" i="3"/>
  <c r="O214" i="3"/>
  <c r="L214" i="3"/>
  <c r="I214" i="3"/>
  <c r="F214" i="3"/>
  <c r="O213" i="3"/>
  <c r="L213" i="3"/>
  <c r="I213" i="3"/>
  <c r="F213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O208" i="3"/>
  <c r="L208" i="3"/>
  <c r="I208" i="3"/>
  <c r="F208" i="3"/>
  <c r="O207" i="3"/>
  <c r="L207" i="3"/>
  <c r="I207" i="3"/>
  <c r="F207" i="3"/>
  <c r="O206" i="3"/>
  <c r="L206" i="3"/>
  <c r="I206" i="3"/>
  <c r="I205" i="3" s="1"/>
  <c r="F206" i="3"/>
  <c r="N205" i="3"/>
  <c r="M205" i="3"/>
  <c r="K205" i="3"/>
  <c r="J205" i="3"/>
  <c r="H205" i="3"/>
  <c r="G205" i="3"/>
  <c r="E205" i="3"/>
  <c r="E204" i="3" s="1"/>
  <c r="D205" i="3"/>
  <c r="N204" i="3"/>
  <c r="O203" i="3"/>
  <c r="L203" i="3"/>
  <c r="I203" i="3"/>
  <c r="F203" i="3"/>
  <c r="O202" i="3"/>
  <c r="L202" i="3"/>
  <c r="I202" i="3"/>
  <c r="F202" i="3"/>
  <c r="O201" i="3"/>
  <c r="L201" i="3"/>
  <c r="I201" i="3"/>
  <c r="F201" i="3"/>
  <c r="O200" i="3"/>
  <c r="L200" i="3"/>
  <c r="I200" i="3"/>
  <c r="F200" i="3"/>
  <c r="O199" i="3"/>
  <c r="O198" i="3" s="1"/>
  <c r="L199" i="3"/>
  <c r="L198" i="3" s="1"/>
  <c r="I199" i="3"/>
  <c r="I198" i="3" s="1"/>
  <c r="F199" i="3"/>
  <c r="C199" i="3" s="1"/>
  <c r="N198" i="3"/>
  <c r="N196" i="3" s="1"/>
  <c r="M198" i="3"/>
  <c r="M196" i="3" s="1"/>
  <c r="K198" i="3"/>
  <c r="J198" i="3"/>
  <c r="J196" i="3" s="1"/>
  <c r="H198" i="3"/>
  <c r="H196" i="3" s="1"/>
  <c r="G198" i="3"/>
  <c r="G196" i="3" s="1"/>
  <c r="E198" i="3"/>
  <c r="E196" i="3" s="1"/>
  <c r="E195" i="3" s="1"/>
  <c r="D198" i="3"/>
  <c r="D196" i="3" s="1"/>
  <c r="O197" i="3"/>
  <c r="L197" i="3"/>
  <c r="I197" i="3"/>
  <c r="F197" i="3"/>
  <c r="K196" i="3"/>
  <c r="O193" i="3"/>
  <c r="O192" i="3" s="1"/>
  <c r="O191" i="3" s="1"/>
  <c r="L193" i="3"/>
  <c r="L192" i="3" s="1"/>
  <c r="L191" i="3" s="1"/>
  <c r="I193" i="3"/>
  <c r="F193" i="3"/>
  <c r="N192" i="3"/>
  <c r="N191" i="3" s="1"/>
  <c r="M192" i="3"/>
  <c r="K192" i="3"/>
  <c r="J192" i="3"/>
  <c r="J191" i="3" s="1"/>
  <c r="H192" i="3"/>
  <c r="H191" i="3" s="1"/>
  <c r="G192" i="3"/>
  <c r="G191" i="3" s="1"/>
  <c r="F192" i="3"/>
  <c r="E192" i="3"/>
  <c r="E191" i="3" s="1"/>
  <c r="D192" i="3"/>
  <c r="D191" i="3" s="1"/>
  <c r="M191" i="3"/>
  <c r="K191" i="3"/>
  <c r="O190" i="3"/>
  <c r="L190" i="3"/>
  <c r="I190" i="3"/>
  <c r="F190" i="3"/>
  <c r="O189" i="3"/>
  <c r="O188" i="3" s="1"/>
  <c r="L189" i="3"/>
  <c r="L188" i="3" s="1"/>
  <c r="I189" i="3"/>
  <c r="F189" i="3"/>
  <c r="N188" i="3"/>
  <c r="M188" i="3"/>
  <c r="M187" i="3" s="1"/>
  <c r="K188" i="3"/>
  <c r="J188" i="3"/>
  <c r="H188" i="3"/>
  <c r="H187" i="3" s="1"/>
  <c r="G188" i="3"/>
  <c r="F188" i="3"/>
  <c r="E188" i="3"/>
  <c r="D188" i="3"/>
  <c r="D187" i="3" s="1"/>
  <c r="K187" i="3"/>
  <c r="O186" i="3"/>
  <c r="L186" i="3"/>
  <c r="I186" i="3"/>
  <c r="F186" i="3"/>
  <c r="O185" i="3"/>
  <c r="O184" i="3" s="1"/>
  <c r="L185" i="3"/>
  <c r="L184" i="3" s="1"/>
  <c r="I185" i="3"/>
  <c r="F185" i="3"/>
  <c r="N184" i="3"/>
  <c r="M184" i="3"/>
  <c r="K184" i="3"/>
  <c r="J184" i="3"/>
  <c r="H184" i="3"/>
  <c r="G184" i="3"/>
  <c r="F184" i="3"/>
  <c r="E184" i="3"/>
  <c r="D184" i="3"/>
  <c r="O183" i="3"/>
  <c r="L183" i="3"/>
  <c r="I183" i="3"/>
  <c r="F183" i="3"/>
  <c r="O182" i="3"/>
  <c r="L182" i="3"/>
  <c r="I182" i="3"/>
  <c r="F182" i="3"/>
  <c r="O181" i="3"/>
  <c r="L181" i="3"/>
  <c r="I181" i="3"/>
  <c r="F181" i="3"/>
  <c r="O180" i="3"/>
  <c r="L180" i="3"/>
  <c r="L179" i="3" s="1"/>
  <c r="I180" i="3"/>
  <c r="F180" i="3"/>
  <c r="O179" i="3"/>
  <c r="N179" i="3"/>
  <c r="M179" i="3"/>
  <c r="K179" i="3"/>
  <c r="J179" i="3"/>
  <c r="H179" i="3"/>
  <c r="G179" i="3"/>
  <c r="E179" i="3"/>
  <c r="D179" i="3"/>
  <c r="O178" i="3"/>
  <c r="L178" i="3"/>
  <c r="I178" i="3"/>
  <c r="F178" i="3"/>
  <c r="O177" i="3"/>
  <c r="L177" i="3"/>
  <c r="I177" i="3"/>
  <c r="F177" i="3"/>
  <c r="O176" i="3"/>
  <c r="O175" i="3" s="1"/>
  <c r="O174" i="3" s="1"/>
  <c r="O173" i="3" s="1"/>
  <c r="L176" i="3"/>
  <c r="L175" i="3" s="1"/>
  <c r="I176" i="3"/>
  <c r="F176" i="3"/>
  <c r="N175" i="3"/>
  <c r="M175" i="3"/>
  <c r="M174" i="3" s="1"/>
  <c r="K175" i="3"/>
  <c r="K174" i="3" s="1"/>
  <c r="J175" i="3"/>
  <c r="J174" i="3" s="1"/>
  <c r="J173" i="3" s="1"/>
  <c r="H175" i="3"/>
  <c r="G175" i="3"/>
  <c r="G174" i="3" s="1"/>
  <c r="G173" i="3" s="1"/>
  <c r="E175" i="3"/>
  <c r="E174" i="3" s="1"/>
  <c r="D175" i="3"/>
  <c r="D174" i="3" s="1"/>
  <c r="O172" i="3"/>
  <c r="L172" i="3"/>
  <c r="I172" i="3"/>
  <c r="F172" i="3"/>
  <c r="O171" i="3"/>
  <c r="L171" i="3"/>
  <c r="I171" i="3"/>
  <c r="F171" i="3"/>
  <c r="O170" i="3"/>
  <c r="L170" i="3"/>
  <c r="I170" i="3"/>
  <c r="F170" i="3"/>
  <c r="O169" i="3"/>
  <c r="L169" i="3"/>
  <c r="I169" i="3"/>
  <c r="F169" i="3"/>
  <c r="O168" i="3"/>
  <c r="L168" i="3"/>
  <c r="I168" i="3"/>
  <c r="F168" i="3"/>
  <c r="O167" i="3"/>
  <c r="O166" i="3" s="1"/>
  <c r="O165" i="3" s="1"/>
  <c r="L167" i="3"/>
  <c r="L166" i="3" s="1"/>
  <c r="L165" i="3" s="1"/>
  <c r="I167" i="3"/>
  <c r="I166" i="3" s="1"/>
  <c r="I165" i="3" s="1"/>
  <c r="F167" i="3"/>
  <c r="N166" i="3"/>
  <c r="N165" i="3" s="1"/>
  <c r="M166" i="3"/>
  <c r="K166" i="3"/>
  <c r="K165" i="3" s="1"/>
  <c r="J166" i="3"/>
  <c r="J165" i="3" s="1"/>
  <c r="H166" i="3"/>
  <c r="H165" i="3" s="1"/>
  <c r="G166" i="3"/>
  <c r="E166" i="3"/>
  <c r="D166" i="3"/>
  <c r="D165" i="3" s="1"/>
  <c r="M165" i="3"/>
  <c r="G165" i="3"/>
  <c r="E165" i="3"/>
  <c r="O164" i="3"/>
  <c r="L164" i="3"/>
  <c r="I164" i="3"/>
  <c r="F164" i="3"/>
  <c r="O163" i="3"/>
  <c r="L163" i="3"/>
  <c r="I163" i="3"/>
  <c r="F163" i="3"/>
  <c r="O162" i="3"/>
  <c r="L162" i="3"/>
  <c r="I162" i="3"/>
  <c r="F162" i="3"/>
  <c r="O161" i="3"/>
  <c r="O160" i="3" s="1"/>
  <c r="L161" i="3"/>
  <c r="L160" i="3" s="1"/>
  <c r="I161" i="3"/>
  <c r="F161" i="3"/>
  <c r="N160" i="3"/>
  <c r="M160" i="3"/>
  <c r="K160" i="3"/>
  <c r="J160" i="3"/>
  <c r="H160" i="3"/>
  <c r="G160" i="3"/>
  <c r="F160" i="3"/>
  <c r="E160" i="3"/>
  <c r="D160" i="3"/>
  <c r="O159" i="3"/>
  <c r="L159" i="3"/>
  <c r="I159" i="3"/>
  <c r="F159" i="3"/>
  <c r="O158" i="3"/>
  <c r="L158" i="3"/>
  <c r="I158" i="3"/>
  <c r="F158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O154" i="3"/>
  <c r="L154" i="3"/>
  <c r="I154" i="3"/>
  <c r="F154" i="3"/>
  <c r="O153" i="3"/>
  <c r="L153" i="3"/>
  <c r="I153" i="3"/>
  <c r="F153" i="3"/>
  <c r="O152" i="3"/>
  <c r="L152" i="3"/>
  <c r="I152" i="3"/>
  <c r="F152" i="3"/>
  <c r="N151" i="3"/>
  <c r="M151" i="3"/>
  <c r="K151" i="3"/>
  <c r="J151" i="3"/>
  <c r="H151" i="3"/>
  <c r="G151" i="3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O147" i="3"/>
  <c r="L147" i="3"/>
  <c r="I147" i="3"/>
  <c r="F147" i="3"/>
  <c r="O146" i="3"/>
  <c r="L146" i="3"/>
  <c r="I146" i="3"/>
  <c r="F146" i="3"/>
  <c r="O145" i="3"/>
  <c r="O144" i="3" s="1"/>
  <c r="L145" i="3"/>
  <c r="I145" i="3"/>
  <c r="F145" i="3"/>
  <c r="F144" i="3" s="1"/>
  <c r="N144" i="3"/>
  <c r="M144" i="3"/>
  <c r="K144" i="3"/>
  <c r="J144" i="3"/>
  <c r="H144" i="3"/>
  <c r="G144" i="3"/>
  <c r="E144" i="3"/>
  <c r="D144" i="3"/>
  <c r="O143" i="3"/>
  <c r="O141" i="3" s="1"/>
  <c r="L143" i="3"/>
  <c r="I143" i="3"/>
  <c r="F143" i="3"/>
  <c r="C143" i="3"/>
  <c r="O142" i="3"/>
  <c r="L142" i="3"/>
  <c r="L141" i="3" s="1"/>
  <c r="I142" i="3"/>
  <c r="I141" i="3" s="1"/>
  <c r="F142" i="3"/>
  <c r="N141" i="3"/>
  <c r="M141" i="3"/>
  <c r="K141" i="3"/>
  <c r="J141" i="3"/>
  <c r="H141" i="3"/>
  <c r="G141" i="3"/>
  <c r="E141" i="3"/>
  <c r="D141" i="3"/>
  <c r="O140" i="3"/>
  <c r="L140" i="3"/>
  <c r="I140" i="3"/>
  <c r="F140" i="3"/>
  <c r="O139" i="3"/>
  <c r="L139" i="3"/>
  <c r="I139" i="3"/>
  <c r="F139" i="3"/>
  <c r="O138" i="3"/>
  <c r="L138" i="3"/>
  <c r="I138" i="3"/>
  <c r="F138" i="3"/>
  <c r="O137" i="3"/>
  <c r="L137" i="3"/>
  <c r="L136" i="3" s="1"/>
  <c r="I137" i="3"/>
  <c r="F137" i="3"/>
  <c r="F136" i="3" s="1"/>
  <c r="N136" i="3"/>
  <c r="M136" i="3"/>
  <c r="K136" i="3"/>
  <c r="J136" i="3"/>
  <c r="H136" i="3"/>
  <c r="G136" i="3"/>
  <c r="E136" i="3"/>
  <c r="D136" i="3"/>
  <c r="O135" i="3"/>
  <c r="L135" i="3"/>
  <c r="I135" i="3"/>
  <c r="F135" i="3"/>
  <c r="O134" i="3"/>
  <c r="L134" i="3"/>
  <c r="I134" i="3"/>
  <c r="F134" i="3"/>
  <c r="O133" i="3"/>
  <c r="L133" i="3"/>
  <c r="I133" i="3"/>
  <c r="F133" i="3"/>
  <c r="O132" i="3"/>
  <c r="L132" i="3"/>
  <c r="L131" i="3" s="1"/>
  <c r="I132" i="3"/>
  <c r="F132" i="3"/>
  <c r="O131" i="3"/>
  <c r="N131" i="3"/>
  <c r="M131" i="3"/>
  <c r="K131" i="3"/>
  <c r="J131" i="3"/>
  <c r="H131" i="3"/>
  <c r="G131" i="3"/>
  <c r="E131" i="3"/>
  <c r="D131" i="3"/>
  <c r="O129" i="3"/>
  <c r="L129" i="3"/>
  <c r="I129" i="3"/>
  <c r="F129" i="3"/>
  <c r="F128" i="3" s="1"/>
  <c r="O128" i="3"/>
  <c r="N128" i="3"/>
  <c r="M128" i="3"/>
  <c r="L128" i="3"/>
  <c r="K128" i="3"/>
  <c r="J128" i="3"/>
  <c r="H128" i="3"/>
  <c r="G128" i="3"/>
  <c r="E128" i="3"/>
  <c r="D128" i="3"/>
  <c r="O127" i="3"/>
  <c r="L127" i="3"/>
  <c r="I127" i="3"/>
  <c r="F127" i="3"/>
  <c r="O126" i="3"/>
  <c r="L126" i="3"/>
  <c r="I126" i="3"/>
  <c r="F126" i="3"/>
  <c r="O125" i="3"/>
  <c r="L125" i="3"/>
  <c r="I125" i="3"/>
  <c r="F125" i="3"/>
  <c r="O124" i="3"/>
  <c r="L124" i="3"/>
  <c r="I124" i="3"/>
  <c r="F124" i="3"/>
  <c r="O123" i="3"/>
  <c r="L123" i="3"/>
  <c r="I123" i="3"/>
  <c r="F123" i="3"/>
  <c r="N122" i="3"/>
  <c r="M122" i="3"/>
  <c r="K122" i="3"/>
  <c r="J122" i="3"/>
  <c r="H122" i="3"/>
  <c r="G122" i="3"/>
  <c r="E122" i="3"/>
  <c r="D122" i="3"/>
  <c r="O121" i="3"/>
  <c r="L121" i="3"/>
  <c r="I121" i="3"/>
  <c r="F121" i="3"/>
  <c r="O120" i="3"/>
  <c r="L120" i="3"/>
  <c r="I120" i="3"/>
  <c r="F120" i="3"/>
  <c r="O119" i="3"/>
  <c r="L119" i="3"/>
  <c r="I119" i="3"/>
  <c r="F119" i="3"/>
  <c r="O118" i="3"/>
  <c r="L118" i="3"/>
  <c r="I118" i="3"/>
  <c r="F118" i="3"/>
  <c r="O117" i="3"/>
  <c r="L117" i="3"/>
  <c r="I117" i="3"/>
  <c r="D117" i="3"/>
  <c r="F117" i="3" s="1"/>
  <c r="O116" i="3"/>
  <c r="N116" i="3"/>
  <c r="M116" i="3"/>
  <c r="K116" i="3"/>
  <c r="J116" i="3"/>
  <c r="H116" i="3"/>
  <c r="G116" i="3"/>
  <c r="E116" i="3"/>
  <c r="D116" i="3"/>
  <c r="O115" i="3"/>
  <c r="L115" i="3"/>
  <c r="I115" i="3"/>
  <c r="F115" i="3"/>
  <c r="O114" i="3"/>
  <c r="L114" i="3"/>
  <c r="I114" i="3"/>
  <c r="F114" i="3"/>
  <c r="C114" i="3" s="1"/>
  <c r="O113" i="3"/>
  <c r="L113" i="3"/>
  <c r="L112" i="3" s="1"/>
  <c r="I113" i="3"/>
  <c r="I112" i="3" s="1"/>
  <c r="F113" i="3"/>
  <c r="N112" i="3"/>
  <c r="M112" i="3"/>
  <c r="K112" i="3"/>
  <c r="J112" i="3"/>
  <c r="H112" i="3"/>
  <c r="G112" i="3"/>
  <c r="E112" i="3"/>
  <c r="D112" i="3"/>
  <c r="O111" i="3"/>
  <c r="L111" i="3"/>
  <c r="I111" i="3"/>
  <c r="F111" i="3"/>
  <c r="O110" i="3"/>
  <c r="L110" i="3"/>
  <c r="I110" i="3"/>
  <c r="F110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O106" i="3"/>
  <c r="L106" i="3"/>
  <c r="I106" i="3"/>
  <c r="F106" i="3"/>
  <c r="O105" i="3"/>
  <c r="L105" i="3"/>
  <c r="I105" i="3"/>
  <c r="F105" i="3"/>
  <c r="O104" i="3"/>
  <c r="O103" i="3" s="1"/>
  <c r="L104" i="3"/>
  <c r="I104" i="3"/>
  <c r="F104" i="3"/>
  <c r="N103" i="3"/>
  <c r="M103" i="3"/>
  <c r="K103" i="3"/>
  <c r="J103" i="3"/>
  <c r="H103" i="3"/>
  <c r="G103" i="3"/>
  <c r="E103" i="3"/>
  <c r="D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O98" i="3"/>
  <c r="L98" i="3"/>
  <c r="I98" i="3"/>
  <c r="F98" i="3"/>
  <c r="O97" i="3"/>
  <c r="L97" i="3"/>
  <c r="I97" i="3"/>
  <c r="F97" i="3"/>
  <c r="O96" i="3"/>
  <c r="L96" i="3"/>
  <c r="L95" i="3" s="1"/>
  <c r="I96" i="3"/>
  <c r="F96" i="3"/>
  <c r="N95" i="3"/>
  <c r="M95" i="3"/>
  <c r="K95" i="3"/>
  <c r="J95" i="3"/>
  <c r="H95" i="3"/>
  <c r="G95" i="3"/>
  <c r="E95" i="3"/>
  <c r="D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N89" i="3"/>
  <c r="M89" i="3"/>
  <c r="K89" i="3"/>
  <c r="J89" i="3"/>
  <c r="H89" i="3"/>
  <c r="G89" i="3"/>
  <c r="E89" i="3"/>
  <c r="D89" i="3"/>
  <c r="O88" i="3"/>
  <c r="L88" i="3"/>
  <c r="I88" i="3"/>
  <c r="F88" i="3"/>
  <c r="O87" i="3"/>
  <c r="L87" i="3"/>
  <c r="I87" i="3"/>
  <c r="F87" i="3"/>
  <c r="O86" i="3"/>
  <c r="L86" i="3"/>
  <c r="I86" i="3"/>
  <c r="F86" i="3"/>
  <c r="O85" i="3"/>
  <c r="L85" i="3"/>
  <c r="L84" i="3" s="1"/>
  <c r="I85" i="3"/>
  <c r="F85" i="3"/>
  <c r="O84" i="3"/>
  <c r="N84" i="3"/>
  <c r="M84" i="3"/>
  <c r="K84" i="3"/>
  <c r="J84" i="3"/>
  <c r="H84" i="3"/>
  <c r="G84" i="3"/>
  <c r="E84" i="3"/>
  <c r="D84" i="3"/>
  <c r="O82" i="3"/>
  <c r="O80" i="3" s="1"/>
  <c r="L82" i="3"/>
  <c r="I82" i="3"/>
  <c r="F82" i="3"/>
  <c r="O81" i="3"/>
  <c r="L81" i="3"/>
  <c r="I81" i="3"/>
  <c r="F81" i="3"/>
  <c r="F80" i="3" s="1"/>
  <c r="N80" i="3"/>
  <c r="M80" i="3"/>
  <c r="K80" i="3"/>
  <c r="J80" i="3"/>
  <c r="H80" i="3"/>
  <c r="G80" i="3"/>
  <c r="E80" i="3"/>
  <c r="D80" i="3"/>
  <c r="O79" i="3"/>
  <c r="L79" i="3"/>
  <c r="I79" i="3"/>
  <c r="F79" i="3"/>
  <c r="O78" i="3"/>
  <c r="O77" i="3" s="1"/>
  <c r="L78" i="3"/>
  <c r="L77" i="3" s="1"/>
  <c r="I78" i="3"/>
  <c r="I77" i="3" s="1"/>
  <c r="F78" i="3"/>
  <c r="N77" i="3"/>
  <c r="M77" i="3"/>
  <c r="K77" i="3"/>
  <c r="K76" i="3" s="1"/>
  <c r="J77" i="3"/>
  <c r="H77" i="3"/>
  <c r="G77" i="3"/>
  <c r="G76" i="3" s="1"/>
  <c r="F77" i="3"/>
  <c r="E77" i="3"/>
  <c r="D77" i="3"/>
  <c r="D76" i="3"/>
  <c r="O74" i="3"/>
  <c r="L74" i="3"/>
  <c r="I74" i="3"/>
  <c r="F74" i="3"/>
  <c r="O73" i="3"/>
  <c r="L73" i="3"/>
  <c r="I73" i="3"/>
  <c r="F73" i="3"/>
  <c r="O72" i="3"/>
  <c r="L72" i="3"/>
  <c r="I72" i="3"/>
  <c r="F72" i="3"/>
  <c r="O71" i="3"/>
  <c r="L71" i="3"/>
  <c r="I71" i="3"/>
  <c r="F71" i="3"/>
  <c r="O70" i="3"/>
  <c r="O69" i="3" s="1"/>
  <c r="L70" i="3"/>
  <c r="I70" i="3"/>
  <c r="I69" i="3" s="1"/>
  <c r="G70" i="3"/>
  <c r="F70" i="3"/>
  <c r="N69" i="3"/>
  <c r="N67" i="3" s="1"/>
  <c r="M69" i="3"/>
  <c r="K69" i="3"/>
  <c r="K67" i="3" s="1"/>
  <c r="J69" i="3"/>
  <c r="H69" i="3"/>
  <c r="H67" i="3" s="1"/>
  <c r="G69" i="3"/>
  <c r="G67" i="3" s="1"/>
  <c r="E69" i="3"/>
  <c r="E67" i="3" s="1"/>
  <c r="D69" i="3"/>
  <c r="D67" i="3" s="1"/>
  <c r="O68" i="3"/>
  <c r="L68" i="3"/>
  <c r="I68" i="3"/>
  <c r="F68" i="3"/>
  <c r="M67" i="3"/>
  <c r="J67" i="3"/>
  <c r="O66" i="3"/>
  <c r="L66" i="3"/>
  <c r="I66" i="3"/>
  <c r="F66" i="3"/>
  <c r="O65" i="3"/>
  <c r="L65" i="3"/>
  <c r="I65" i="3"/>
  <c r="F65" i="3"/>
  <c r="O64" i="3"/>
  <c r="L64" i="3"/>
  <c r="I64" i="3"/>
  <c r="F64" i="3"/>
  <c r="O63" i="3"/>
  <c r="L63" i="3"/>
  <c r="I63" i="3"/>
  <c r="F63" i="3"/>
  <c r="O62" i="3"/>
  <c r="L62" i="3"/>
  <c r="I62" i="3"/>
  <c r="F62" i="3"/>
  <c r="O61" i="3"/>
  <c r="L61" i="3"/>
  <c r="I61" i="3"/>
  <c r="F61" i="3"/>
  <c r="O60" i="3"/>
  <c r="L60" i="3"/>
  <c r="I60" i="3"/>
  <c r="F60" i="3"/>
  <c r="O59" i="3"/>
  <c r="L59" i="3"/>
  <c r="L58" i="3" s="1"/>
  <c r="I59" i="3"/>
  <c r="C59" i="3" s="1"/>
  <c r="F59" i="3"/>
  <c r="O58" i="3"/>
  <c r="N58" i="3"/>
  <c r="M58" i="3"/>
  <c r="K58" i="3"/>
  <c r="J58" i="3"/>
  <c r="H58" i="3"/>
  <c r="G58" i="3"/>
  <c r="E58" i="3"/>
  <c r="D58" i="3"/>
  <c r="O57" i="3"/>
  <c r="L57" i="3"/>
  <c r="C57" i="3" s="1"/>
  <c r="I57" i="3"/>
  <c r="F57" i="3"/>
  <c r="O56" i="3"/>
  <c r="L56" i="3"/>
  <c r="I56" i="3"/>
  <c r="I55" i="3" s="1"/>
  <c r="F56" i="3"/>
  <c r="N55" i="3"/>
  <c r="M55" i="3"/>
  <c r="K55" i="3"/>
  <c r="K54" i="3" s="1"/>
  <c r="J55" i="3"/>
  <c r="J54" i="3" s="1"/>
  <c r="H55" i="3"/>
  <c r="G55" i="3"/>
  <c r="E55" i="3"/>
  <c r="E54" i="3" s="1"/>
  <c r="D55" i="3"/>
  <c r="D54" i="3" s="1"/>
  <c r="D53" i="3" s="1"/>
  <c r="H54" i="3"/>
  <c r="O47" i="3"/>
  <c r="C47" i="3" s="1"/>
  <c r="O46" i="3"/>
  <c r="N45" i="3"/>
  <c r="M45" i="3"/>
  <c r="L44" i="3"/>
  <c r="L43" i="3" s="1"/>
  <c r="I44" i="3"/>
  <c r="F44" i="3"/>
  <c r="F43" i="3" s="1"/>
  <c r="K43" i="3"/>
  <c r="J43" i="3"/>
  <c r="I43" i="3"/>
  <c r="H43" i="3"/>
  <c r="G43" i="3"/>
  <c r="E43" i="3"/>
  <c r="D43" i="3"/>
  <c r="F42" i="3"/>
  <c r="C42" i="3" s="1"/>
  <c r="E41" i="3"/>
  <c r="D41" i="3"/>
  <c r="L40" i="3"/>
  <c r="C40" i="3" s="1"/>
  <c r="L39" i="3"/>
  <c r="C39" i="3" s="1"/>
  <c r="L38" i="3"/>
  <c r="C38" i="3" s="1"/>
  <c r="L37" i="3"/>
  <c r="C37" i="3"/>
  <c r="K36" i="3"/>
  <c r="J36" i="3"/>
  <c r="L35" i="3"/>
  <c r="C35" i="3" s="1"/>
  <c r="L34" i="3"/>
  <c r="K33" i="3"/>
  <c r="J33" i="3"/>
  <c r="L32" i="3"/>
  <c r="C32" i="3" s="1"/>
  <c r="K31" i="3"/>
  <c r="J31" i="3"/>
  <c r="L30" i="3"/>
  <c r="C30" i="3" s="1"/>
  <c r="L29" i="3"/>
  <c r="L28" i="3"/>
  <c r="C28" i="3" s="1"/>
  <c r="K27" i="3"/>
  <c r="J27" i="3"/>
  <c r="F25" i="3"/>
  <c r="C25" i="3" s="1"/>
  <c r="I24" i="3"/>
  <c r="F24" i="3"/>
  <c r="O23" i="3"/>
  <c r="L23" i="3"/>
  <c r="I23" i="3"/>
  <c r="F23" i="3"/>
  <c r="O22" i="3"/>
  <c r="L22" i="3"/>
  <c r="L21" i="3" s="1"/>
  <c r="I22" i="3"/>
  <c r="I21" i="3" s="1"/>
  <c r="F22" i="3"/>
  <c r="O21" i="3"/>
  <c r="N21" i="3"/>
  <c r="M21" i="3"/>
  <c r="K21" i="3"/>
  <c r="K289" i="3" s="1"/>
  <c r="K288" i="3" s="1"/>
  <c r="J21" i="3"/>
  <c r="J289" i="3" s="1"/>
  <c r="J288" i="3" s="1"/>
  <c r="H21" i="3"/>
  <c r="G21" i="3"/>
  <c r="F21" i="3"/>
  <c r="F289" i="3" s="1"/>
  <c r="E21" i="3"/>
  <c r="D21" i="3"/>
  <c r="D20" i="3" s="1"/>
  <c r="L89" i="3" l="1"/>
  <c r="D130" i="3"/>
  <c r="F41" i="3"/>
  <c r="C41" i="3" s="1"/>
  <c r="O67" i="3"/>
  <c r="C127" i="3"/>
  <c r="C155" i="3"/>
  <c r="E187" i="3"/>
  <c r="E53" i="3"/>
  <c r="C82" i="3"/>
  <c r="C94" i="3"/>
  <c r="C162" i="3"/>
  <c r="C169" i="3"/>
  <c r="K173" i="3"/>
  <c r="C203" i="3"/>
  <c r="C223" i="3"/>
  <c r="D204" i="3"/>
  <c r="D195" i="3" s="1"/>
  <c r="J204" i="3"/>
  <c r="C266" i="3"/>
  <c r="M76" i="3"/>
  <c r="C104" i="3"/>
  <c r="C113" i="3"/>
  <c r="O112" i="3"/>
  <c r="C159" i="3"/>
  <c r="L187" i="3"/>
  <c r="N195" i="3"/>
  <c r="G204" i="3"/>
  <c r="C211" i="3"/>
  <c r="C217" i="3"/>
  <c r="C257" i="3"/>
  <c r="D259" i="3"/>
  <c r="O290" i="3"/>
  <c r="N289" i="3"/>
  <c r="N288" i="3" s="1"/>
  <c r="L36" i="3"/>
  <c r="C36" i="3" s="1"/>
  <c r="J53" i="3"/>
  <c r="C56" i="3"/>
  <c r="O55" i="3"/>
  <c r="O54" i="3" s="1"/>
  <c r="O53" i="3" s="1"/>
  <c r="N54" i="3"/>
  <c r="N53" i="3" s="1"/>
  <c r="L54" i="3"/>
  <c r="C73" i="3"/>
  <c r="I80" i="3"/>
  <c r="I76" i="3" s="1"/>
  <c r="G83" i="3"/>
  <c r="M83" i="3"/>
  <c r="C86" i="3"/>
  <c r="C90" i="3"/>
  <c r="C93" i="3"/>
  <c r="H83" i="3"/>
  <c r="C139" i="3"/>
  <c r="E130" i="3"/>
  <c r="C152" i="3"/>
  <c r="C154" i="3"/>
  <c r="O151" i="3"/>
  <c r="M173" i="3"/>
  <c r="C183" i="3"/>
  <c r="F198" i="3"/>
  <c r="C198" i="3" s="1"/>
  <c r="C207" i="3"/>
  <c r="C208" i="3"/>
  <c r="C210" i="3"/>
  <c r="C236" i="3"/>
  <c r="D231" i="3"/>
  <c r="C239" i="3"/>
  <c r="C247" i="3"/>
  <c r="C273" i="3"/>
  <c r="C280" i="3"/>
  <c r="C296" i="3"/>
  <c r="N83" i="3"/>
  <c r="E289" i="3"/>
  <c r="E288" i="3" s="1"/>
  <c r="O289" i="3"/>
  <c r="O288" i="3" s="1"/>
  <c r="I67" i="3"/>
  <c r="E76" i="3"/>
  <c r="O76" i="3"/>
  <c r="C102" i="3"/>
  <c r="D83" i="3"/>
  <c r="J83" i="3"/>
  <c r="C123" i="3"/>
  <c r="C147" i="3"/>
  <c r="C149" i="3"/>
  <c r="H174" i="3"/>
  <c r="H173" i="3" s="1"/>
  <c r="N174" i="3"/>
  <c r="N173" i="3" s="1"/>
  <c r="K204" i="3"/>
  <c r="K195" i="3" s="1"/>
  <c r="C215" i="3"/>
  <c r="C229" i="3"/>
  <c r="C243" i="3"/>
  <c r="C245" i="3"/>
  <c r="C249" i="3"/>
  <c r="C250" i="3"/>
  <c r="C253" i="3"/>
  <c r="C256" i="3"/>
  <c r="C262" i="3"/>
  <c r="C271" i="3"/>
  <c r="D270" i="3"/>
  <c r="D269" i="3" s="1"/>
  <c r="M269" i="3"/>
  <c r="C292" i="3"/>
  <c r="C294" i="3"/>
  <c r="L55" i="3"/>
  <c r="C66" i="3"/>
  <c r="H76" i="3"/>
  <c r="N76" i="3"/>
  <c r="I95" i="3"/>
  <c r="C121" i="3"/>
  <c r="C135" i="3"/>
  <c r="H130" i="3"/>
  <c r="L151" i="3"/>
  <c r="C163" i="3"/>
  <c r="C171" i="3"/>
  <c r="C172" i="3"/>
  <c r="D173" i="3"/>
  <c r="G187" i="3"/>
  <c r="C189" i="3"/>
  <c r="F196" i="3"/>
  <c r="G195" i="3"/>
  <c r="L205" i="3"/>
  <c r="C219" i="3"/>
  <c r="C220" i="3"/>
  <c r="C222" i="3"/>
  <c r="H204" i="3"/>
  <c r="L283" i="3"/>
  <c r="L289" i="3" s="1"/>
  <c r="L288" i="3" s="1"/>
  <c r="C63" i="3"/>
  <c r="F58" i="3"/>
  <c r="G289" i="3"/>
  <c r="G288" i="3" s="1"/>
  <c r="G20" i="3"/>
  <c r="M289" i="3"/>
  <c r="M288" i="3" s="1"/>
  <c r="M20" i="3"/>
  <c r="C43" i="3"/>
  <c r="H53" i="3"/>
  <c r="C97" i="3"/>
  <c r="C119" i="3"/>
  <c r="C34" i="3"/>
  <c r="L33" i="3"/>
  <c r="C33" i="3" s="1"/>
  <c r="C46" i="3"/>
  <c r="O45" i="3"/>
  <c r="O20" i="3" s="1"/>
  <c r="C109" i="3"/>
  <c r="G130" i="3"/>
  <c r="G75" i="3" s="1"/>
  <c r="H289" i="3"/>
  <c r="H288" i="3" s="1"/>
  <c r="J26" i="3"/>
  <c r="J20" i="3" s="1"/>
  <c r="E20" i="3"/>
  <c r="C65" i="3"/>
  <c r="C74" i="3"/>
  <c r="D75" i="3"/>
  <c r="D52" i="3" s="1"/>
  <c r="C92" i="3"/>
  <c r="C108" i="3"/>
  <c r="C115" i="3"/>
  <c r="L116" i="3"/>
  <c r="J130" i="3"/>
  <c r="N130" i="3"/>
  <c r="O136" i="3"/>
  <c r="O130" i="3" s="1"/>
  <c r="L144" i="3"/>
  <c r="L130" i="3" s="1"/>
  <c r="C153" i="3"/>
  <c r="C156" i="3"/>
  <c r="C158" i="3"/>
  <c r="C161" i="3"/>
  <c r="C164" i="3"/>
  <c r="E173" i="3"/>
  <c r="C176" i="3"/>
  <c r="C178" i="3"/>
  <c r="C186" i="3"/>
  <c r="O196" i="3"/>
  <c r="L196" i="3"/>
  <c r="C200" i="3"/>
  <c r="C202" i="3"/>
  <c r="M204" i="3"/>
  <c r="M195" i="3" s="1"/>
  <c r="C209" i="3"/>
  <c r="C212" i="3"/>
  <c r="C214" i="3"/>
  <c r="C221" i="3"/>
  <c r="C224" i="3"/>
  <c r="C226" i="3"/>
  <c r="C232" i="3"/>
  <c r="N231" i="3"/>
  <c r="N230" i="3" s="1"/>
  <c r="N194" i="3" s="1"/>
  <c r="C237" i="3"/>
  <c r="O238" i="3"/>
  <c r="F246" i="3"/>
  <c r="O246" i="3"/>
  <c r="C254" i="3"/>
  <c r="F260" i="3"/>
  <c r="O260" i="3"/>
  <c r="O259" i="3" s="1"/>
  <c r="E270" i="3"/>
  <c r="E269" i="3" s="1"/>
  <c r="C274" i="3"/>
  <c r="C279" i="3"/>
  <c r="C277" i="3"/>
  <c r="D289" i="3"/>
  <c r="D288" i="3" s="1"/>
  <c r="L27" i="3"/>
  <c r="C27" i="3" s="1"/>
  <c r="K26" i="3"/>
  <c r="G54" i="3"/>
  <c r="G53" i="3" s="1"/>
  <c r="M54" i="3"/>
  <c r="M53" i="3" s="1"/>
  <c r="L69" i="3"/>
  <c r="J76" i="3"/>
  <c r="L80" i="3"/>
  <c r="L76" i="3" s="1"/>
  <c r="C96" i="3"/>
  <c r="C106" i="3"/>
  <c r="C118" i="3"/>
  <c r="L122" i="3"/>
  <c r="C138" i="3"/>
  <c r="M130" i="3"/>
  <c r="C146" i="3"/>
  <c r="C157" i="3"/>
  <c r="C167" i="3"/>
  <c r="C177" i="3"/>
  <c r="C180" i="3"/>
  <c r="C182" i="3"/>
  <c r="C185" i="3"/>
  <c r="C193" i="3"/>
  <c r="H195" i="3"/>
  <c r="C201" i="3"/>
  <c r="C213" i="3"/>
  <c r="O216" i="3"/>
  <c r="L216" i="3"/>
  <c r="L204" i="3" s="1"/>
  <c r="C225" i="3"/>
  <c r="E231" i="3"/>
  <c r="E230" i="3" s="1"/>
  <c r="J231" i="3"/>
  <c r="J230" i="3" s="1"/>
  <c r="C240" i="3"/>
  <c r="F238" i="3"/>
  <c r="C248" i="3"/>
  <c r="C278" i="3"/>
  <c r="C282" i="3"/>
  <c r="C284" i="3"/>
  <c r="H20" i="3"/>
  <c r="C23" i="3"/>
  <c r="C24" i="3"/>
  <c r="C44" i="3"/>
  <c r="C61" i="3"/>
  <c r="C62" i="3"/>
  <c r="C72" i="3"/>
  <c r="F76" i="3"/>
  <c r="K75" i="3"/>
  <c r="K83" i="3"/>
  <c r="C88" i="3"/>
  <c r="O89" i="3"/>
  <c r="C100" i="3"/>
  <c r="C101" i="3"/>
  <c r="C105" i="3"/>
  <c r="C110" i="3"/>
  <c r="C120" i="3"/>
  <c r="O122" i="3"/>
  <c r="K130" i="3"/>
  <c r="C134" i="3"/>
  <c r="C145" i="3"/>
  <c r="C148" i="3"/>
  <c r="C150" i="3"/>
  <c r="C168" i="3"/>
  <c r="F166" i="3"/>
  <c r="F165" i="3" s="1"/>
  <c r="C165" i="3" s="1"/>
  <c r="C181" i="3"/>
  <c r="C190" i="3"/>
  <c r="J195" i="3"/>
  <c r="C197" i="3"/>
  <c r="F205" i="3"/>
  <c r="O205" i="3"/>
  <c r="C218" i="3"/>
  <c r="C228" i="3"/>
  <c r="H231" i="3"/>
  <c r="I238" i="3"/>
  <c r="C241" i="3"/>
  <c r="C244" i="3"/>
  <c r="I246" i="3"/>
  <c r="O251" i="3"/>
  <c r="C258" i="3"/>
  <c r="M259" i="3"/>
  <c r="M230" i="3" s="1"/>
  <c r="L260" i="3"/>
  <c r="C265" i="3"/>
  <c r="C268" i="3"/>
  <c r="H270" i="3"/>
  <c r="H269" i="3" s="1"/>
  <c r="C293" i="3"/>
  <c r="C295" i="3"/>
  <c r="E83" i="3"/>
  <c r="F89" i="3"/>
  <c r="I289" i="3"/>
  <c r="I20" i="3"/>
  <c r="K53" i="3"/>
  <c r="K20" i="3"/>
  <c r="C80" i="3"/>
  <c r="C21" i="3"/>
  <c r="C22" i="3"/>
  <c r="L31" i="3"/>
  <c r="C31" i="3" s="1"/>
  <c r="C64" i="3"/>
  <c r="C68" i="3"/>
  <c r="C70" i="3"/>
  <c r="C77" i="3"/>
  <c r="C78" i="3"/>
  <c r="C85" i="3"/>
  <c r="C91" i="3"/>
  <c r="C98" i="3"/>
  <c r="L103" i="3"/>
  <c r="L83" i="3" s="1"/>
  <c r="F20" i="3"/>
  <c r="N20" i="3"/>
  <c r="C29" i="3"/>
  <c r="C60" i="3"/>
  <c r="F69" i="3"/>
  <c r="C79" i="3"/>
  <c r="C81" i="3"/>
  <c r="I84" i="3"/>
  <c r="F84" i="3"/>
  <c r="I89" i="3"/>
  <c r="F95" i="3"/>
  <c r="C99" i="3"/>
  <c r="I103" i="3"/>
  <c r="C111" i="3"/>
  <c r="C117" i="3"/>
  <c r="F116" i="3"/>
  <c r="C125" i="3"/>
  <c r="I122" i="3"/>
  <c r="C129" i="3"/>
  <c r="I128" i="3"/>
  <c r="C128" i="3" s="1"/>
  <c r="C132" i="3"/>
  <c r="C137" i="3"/>
  <c r="I136" i="3"/>
  <c r="C140" i="3"/>
  <c r="L174" i="3"/>
  <c r="L173" i="3" s="1"/>
  <c r="C205" i="3"/>
  <c r="O204" i="3"/>
  <c r="L231" i="3"/>
  <c r="C233" i="3"/>
  <c r="H230" i="3"/>
  <c r="H194" i="3" s="1"/>
  <c r="L259" i="3"/>
  <c r="F55" i="3"/>
  <c r="I58" i="3"/>
  <c r="I54" i="3" s="1"/>
  <c r="L67" i="3"/>
  <c r="L53" i="3" s="1"/>
  <c r="C71" i="3"/>
  <c r="C87" i="3"/>
  <c r="O95" i="3"/>
  <c r="F103" i="3"/>
  <c r="C107" i="3"/>
  <c r="F112" i="3"/>
  <c r="C112" i="3" s="1"/>
  <c r="I116" i="3"/>
  <c r="C133" i="3"/>
  <c r="I131" i="3"/>
  <c r="F141" i="3"/>
  <c r="C141" i="3" s="1"/>
  <c r="C142" i="3"/>
  <c r="O83" i="3"/>
  <c r="C45" i="3"/>
  <c r="C124" i="3"/>
  <c r="F122" i="3"/>
  <c r="C126" i="3"/>
  <c r="J187" i="3"/>
  <c r="N187" i="3"/>
  <c r="O187" i="3"/>
  <c r="C238" i="3"/>
  <c r="C272" i="3"/>
  <c r="O270" i="3"/>
  <c r="O269" i="3" s="1"/>
  <c r="F131" i="3"/>
  <c r="I144" i="3"/>
  <c r="C144" i="3" s="1"/>
  <c r="F151" i="3"/>
  <c r="I160" i="3"/>
  <c r="C160" i="3" s="1"/>
  <c r="C170" i="3"/>
  <c r="F175" i="3"/>
  <c r="F179" i="3"/>
  <c r="I184" i="3"/>
  <c r="C184" i="3" s="1"/>
  <c r="I188" i="3"/>
  <c r="F191" i="3"/>
  <c r="F187" i="3" s="1"/>
  <c r="I192" i="3"/>
  <c r="I191" i="3" s="1"/>
  <c r="I196" i="3"/>
  <c r="C206" i="3"/>
  <c r="I216" i="3"/>
  <c r="C216" i="3" s="1"/>
  <c r="F227" i="3"/>
  <c r="C227" i="3" s="1"/>
  <c r="C234" i="3"/>
  <c r="F235" i="3"/>
  <c r="C242" i="3"/>
  <c r="C255" i="3"/>
  <c r="C261" i="3"/>
  <c r="C267" i="3"/>
  <c r="I276" i="3"/>
  <c r="I270" i="3" s="1"/>
  <c r="I269" i="3" s="1"/>
  <c r="F276" i="3"/>
  <c r="I290" i="3"/>
  <c r="C298" i="3"/>
  <c r="C283" i="3"/>
  <c r="F290" i="3"/>
  <c r="F288" i="3" s="1"/>
  <c r="C291" i="3"/>
  <c r="C263" i="3"/>
  <c r="L281" i="3"/>
  <c r="C281" i="3" s="1"/>
  <c r="I151" i="3"/>
  <c r="I175" i="3"/>
  <c r="I179" i="3"/>
  <c r="I235" i="3"/>
  <c r="I231" i="3" s="1"/>
  <c r="I252" i="3"/>
  <c r="I251" i="3" s="1"/>
  <c r="F252" i="3"/>
  <c r="G259" i="3"/>
  <c r="G230" i="3" s="1"/>
  <c r="K259" i="3"/>
  <c r="K230" i="3" s="1"/>
  <c r="I264" i="3"/>
  <c r="I259" i="3" s="1"/>
  <c r="F264" i="3"/>
  <c r="L270" i="3"/>
  <c r="C275" i="3"/>
  <c r="C285" i="3"/>
  <c r="C297" i="3"/>
  <c r="H286" i="3" l="1"/>
  <c r="I53" i="3"/>
  <c r="E75" i="3"/>
  <c r="E52" i="3" s="1"/>
  <c r="E51" i="3" s="1"/>
  <c r="J194" i="3"/>
  <c r="D230" i="3"/>
  <c r="D286" i="3" s="1"/>
  <c r="C166" i="3"/>
  <c r="H75" i="3"/>
  <c r="O195" i="3"/>
  <c r="H52" i="3"/>
  <c r="H51" i="3" s="1"/>
  <c r="F231" i="3"/>
  <c r="C289" i="3"/>
  <c r="C76" i="3"/>
  <c r="N75" i="3"/>
  <c r="N52" i="3" s="1"/>
  <c r="N51" i="3" s="1"/>
  <c r="I187" i="3"/>
  <c r="C187" i="3" s="1"/>
  <c r="C136" i="3"/>
  <c r="O231" i="3"/>
  <c r="C231" i="3" s="1"/>
  <c r="C192" i="3"/>
  <c r="E194" i="3"/>
  <c r="M75" i="3"/>
  <c r="M52" i="3" s="1"/>
  <c r="M51" i="3" s="1"/>
  <c r="I204" i="3"/>
  <c r="C122" i="3"/>
  <c r="K52" i="3"/>
  <c r="L195" i="3"/>
  <c r="C290" i="3"/>
  <c r="I288" i="3"/>
  <c r="C288" i="3" s="1"/>
  <c r="M194" i="3"/>
  <c r="O75" i="3"/>
  <c r="O52" i="3" s="1"/>
  <c r="L230" i="3"/>
  <c r="G52" i="3"/>
  <c r="C246" i="3"/>
  <c r="J75" i="3"/>
  <c r="J286" i="3" s="1"/>
  <c r="C260" i="3"/>
  <c r="O230" i="3"/>
  <c r="O286" i="3" s="1"/>
  <c r="E286" i="3"/>
  <c r="C89" i="3"/>
  <c r="K194" i="3"/>
  <c r="K286" i="3"/>
  <c r="I230" i="3"/>
  <c r="G286" i="3"/>
  <c r="G194" i="3"/>
  <c r="C264" i="3"/>
  <c r="F259" i="3"/>
  <c r="C259" i="3" s="1"/>
  <c r="F251" i="3"/>
  <c r="C251" i="3" s="1"/>
  <c r="C252" i="3"/>
  <c r="I174" i="3"/>
  <c r="I173" i="3" s="1"/>
  <c r="C191" i="3"/>
  <c r="C179" i="3"/>
  <c r="C151" i="3"/>
  <c r="C95" i="3"/>
  <c r="L75" i="3"/>
  <c r="L52" i="3" s="1"/>
  <c r="C276" i="3"/>
  <c r="F270" i="3"/>
  <c r="I195" i="3"/>
  <c r="F174" i="3"/>
  <c r="C175" i="3"/>
  <c r="C196" i="3"/>
  <c r="C55" i="3"/>
  <c r="F54" i="3"/>
  <c r="C58" i="3"/>
  <c r="F130" i="3"/>
  <c r="C131" i="3"/>
  <c r="I130" i="3"/>
  <c r="F204" i="3"/>
  <c r="C188" i="3"/>
  <c r="F83" i="3"/>
  <c r="C84" i="3"/>
  <c r="C69" i="3"/>
  <c r="F67" i="3"/>
  <c r="C67" i="3" s="1"/>
  <c r="K51" i="3"/>
  <c r="L26" i="3"/>
  <c r="L269" i="3"/>
  <c r="C235" i="3"/>
  <c r="C103" i="3"/>
  <c r="C116" i="3"/>
  <c r="I83" i="3"/>
  <c r="E50" i="3" l="1"/>
  <c r="E287" i="3"/>
  <c r="F230" i="3"/>
  <c r="C230" i="3" s="1"/>
  <c r="D194" i="3"/>
  <c r="D51" i="3" s="1"/>
  <c r="N287" i="3"/>
  <c r="N50" i="3"/>
  <c r="H50" i="3"/>
  <c r="H287" i="3"/>
  <c r="O194" i="3"/>
  <c r="O51" i="3" s="1"/>
  <c r="O50" i="3" s="1"/>
  <c r="M286" i="3"/>
  <c r="G51" i="3"/>
  <c r="N286" i="3"/>
  <c r="J52" i="3"/>
  <c r="J51" i="3" s="1"/>
  <c r="I75" i="3"/>
  <c r="I52" i="3" s="1"/>
  <c r="C130" i="3"/>
  <c r="L286" i="3"/>
  <c r="L194" i="3"/>
  <c r="C204" i="3"/>
  <c r="F195" i="3"/>
  <c r="L51" i="3"/>
  <c r="L50" i="3" s="1"/>
  <c r="C26" i="3"/>
  <c r="L20" i="3"/>
  <c r="C20" i="3" s="1"/>
  <c r="F53" i="3"/>
  <c r="C54" i="3"/>
  <c r="F173" i="3"/>
  <c r="C173" i="3" s="1"/>
  <c r="C174" i="3"/>
  <c r="C270" i="3"/>
  <c r="F269" i="3"/>
  <c r="G287" i="3"/>
  <c r="G50" i="3"/>
  <c r="M50" i="3"/>
  <c r="M287" i="3"/>
  <c r="K50" i="3"/>
  <c r="K287" i="3"/>
  <c r="C83" i="3"/>
  <c r="F75" i="3"/>
  <c r="I194" i="3"/>
  <c r="O287" i="3" l="1"/>
  <c r="D287" i="3"/>
  <c r="D50" i="3"/>
  <c r="I51" i="3"/>
  <c r="I287" i="3" s="1"/>
  <c r="J50" i="3"/>
  <c r="J287" i="3"/>
  <c r="C75" i="3"/>
  <c r="L287" i="3"/>
  <c r="C269" i="3"/>
  <c r="F286" i="3"/>
  <c r="C286" i="3" s="1"/>
  <c r="I50" i="3"/>
  <c r="F52" i="3"/>
  <c r="C53" i="3"/>
  <c r="F194" i="3"/>
  <c r="C194" i="3" s="1"/>
  <c r="C195" i="3"/>
  <c r="I286" i="3"/>
  <c r="F51" i="3" l="1"/>
  <c r="C52" i="3"/>
  <c r="F287" i="3" l="1"/>
  <c r="C287" i="3" s="1"/>
  <c r="F50" i="3"/>
  <c r="C50" i="3" s="1"/>
  <c r="C51" i="3"/>
  <c r="O298" i="2" l="1"/>
  <c r="L298" i="2"/>
  <c r="I298" i="2"/>
  <c r="F298" i="2"/>
  <c r="C298" i="2" s="1"/>
  <c r="O297" i="2"/>
  <c r="L297" i="2"/>
  <c r="I297" i="2"/>
  <c r="F297" i="2"/>
  <c r="O296" i="2"/>
  <c r="L296" i="2"/>
  <c r="I296" i="2"/>
  <c r="F296" i="2"/>
  <c r="O295" i="2"/>
  <c r="L295" i="2"/>
  <c r="I295" i="2"/>
  <c r="F295" i="2"/>
  <c r="O294" i="2"/>
  <c r="L294" i="2"/>
  <c r="I294" i="2"/>
  <c r="F294" i="2"/>
  <c r="C294" i="2" s="1"/>
  <c r="O293" i="2"/>
  <c r="L293" i="2"/>
  <c r="I293" i="2"/>
  <c r="F293" i="2"/>
  <c r="O292" i="2"/>
  <c r="L292" i="2"/>
  <c r="I292" i="2"/>
  <c r="F292" i="2"/>
  <c r="O291" i="2"/>
  <c r="L291" i="2"/>
  <c r="L290" i="2" s="1"/>
  <c r="I291" i="2"/>
  <c r="F291" i="2"/>
  <c r="N290" i="2"/>
  <c r="M290" i="2"/>
  <c r="K290" i="2"/>
  <c r="J290" i="2"/>
  <c r="H290" i="2"/>
  <c r="G290" i="2"/>
  <c r="E290" i="2"/>
  <c r="D290" i="2"/>
  <c r="O285" i="2"/>
  <c r="L285" i="2"/>
  <c r="I285" i="2"/>
  <c r="F285" i="2"/>
  <c r="O284" i="2"/>
  <c r="O283" i="2" s="1"/>
  <c r="L284" i="2"/>
  <c r="L283" i="2" s="1"/>
  <c r="I284" i="2"/>
  <c r="F284" i="2"/>
  <c r="F283" i="2" s="1"/>
  <c r="N283" i="2"/>
  <c r="M283" i="2"/>
  <c r="K283" i="2"/>
  <c r="J283" i="2"/>
  <c r="H283" i="2"/>
  <c r="G283" i="2"/>
  <c r="E283" i="2"/>
  <c r="D283" i="2"/>
  <c r="O282" i="2"/>
  <c r="O281" i="2" s="1"/>
  <c r="L282" i="2"/>
  <c r="L281" i="2" s="1"/>
  <c r="I282" i="2"/>
  <c r="I281" i="2" s="1"/>
  <c r="F282" i="2"/>
  <c r="F281" i="2" s="1"/>
  <c r="N281" i="2"/>
  <c r="M281" i="2"/>
  <c r="K281" i="2"/>
  <c r="J281" i="2"/>
  <c r="H281" i="2"/>
  <c r="G281" i="2"/>
  <c r="E281" i="2"/>
  <c r="D281" i="2"/>
  <c r="O280" i="2"/>
  <c r="L280" i="2"/>
  <c r="I280" i="2"/>
  <c r="F280" i="2"/>
  <c r="O279" i="2"/>
  <c r="L279" i="2"/>
  <c r="I279" i="2"/>
  <c r="F279" i="2"/>
  <c r="O278" i="2"/>
  <c r="L278" i="2"/>
  <c r="I278" i="2"/>
  <c r="F278" i="2"/>
  <c r="O277" i="2"/>
  <c r="L277" i="2"/>
  <c r="I277" i="2"/>
  <c r="I276" i="2" s="1"/>
  <c r="F277" i="2"/>
  <c r="N276" i="2"/>
  <c r="M276" i="2"/>
  <c r="K276" i="2"/>
  <c r="J276" i="2"/>
  <c r="H276" i="2"/>
  <c r="G276" i="2"/>
  <c r="E276" i="2"/>
  <c r="D276" i="2"/>
  <c r="O275" i="2"/>
  <c r="L275" i="2"/>
  <c r="I275" i="2"/>
  <c r="F275" i="2"/>
  <c r="O274" i="2"/>
  <c r="L274" i="2"/>
  <c r="I274" i="2"/>
  <c r="F274" i="2"/>
  <c r="O273" i="2"/>
  <c r="L273" i="2"/>
  <c r="I273" i="2"/>
  <c r="I272" i="2" s="1"/>
  <c r="F273" i="2"/>
  <c r="N272" i="2"/>
  <c r="N270" i="2" s="1"/>
  <c r="M272" i="2"/>
  <c r="K272" i="2"/>
  <c r="K270" i="2" s="1"/>
  <c r="K269" i="2" s="1"/>
  <c r="J272" i="2"/>
  <c r="J270" i="2" s="1"/>
  <c r="H272" i="2"/>
  <c r="G272" i="2"/>
  <c r="E272" i="2"/>
  <c r="D272" i="2"/>
  <c r="D270" i="2" s="1"/>
  <c r="O271" i="2"/>
  <c r="L271" i="2"/>
  <c r="I271" i="2"/>
  <c r="F271" i="2"/>
  <c r="O268" i="2"/>
  <c r="L268" i="2"/>
  <c r="I268" i="2"/>
  <c r="F268" i="2"/>
  <c r="O267" i="2"/>
  <c r="L267" i="2"/>
  <c r="I267" i="2"/>
  <c r="F267" i="2"/>
  <c r="O266" i="2"/>
  <c r="L266" i="2"/>
  <c r="I266" i="2"/>
  <c r="F266" i="2"/>
  <c r="O265" i="2"/>
  <c r="L265" i="2"/>
  <c r="I265" i="2"/>
  <c r="F265" i="2"/>
  <c r="N264" i="2"/>
  <c r="M264" i="2"/>
  <c r="K264" i="2"/>
  <c r="J264" i="2"/>
  <c r="H264" i="2"/>
  <c r="G264" i="2"/>
  <c r="E264" i="2"/>
  <c r="D264" i="2"/>
  <c r="O263" i="2"/>
  <c r="L263" i="2"/>
  <c r="I263" i="2"/>
  <c r="F263" i="2"/>
  <c r="O262" i="2"/>
  <c r="L262" i="2"/>
  <c r="I262" i="2"/>
  <c r="F262" i="2"/>
  <c r="O261" i="2"/>
  <c r="L261" i="2"/>
  <c r="I261" i="2"/>
  <c r="I260" i="2" s="1"/>
  <c r="F261" i="2"/>
  <c r="N260" i="2"/>
  <c r="M260" i="2"/>
  <c r="M259" i="2" s="1"/>
  <c r="K260" i="2"/>
  <c r="K259" i="2" s="1"/>
  <c r="J260" i="2"/>
  <c r="J259" i="2" s="1"/>
  <c r="H260" i="2"/>
  <c r="G260" i="2"/>
  <c r="G259" i="2" s="1"/>
  <c r="E260" i="2"/>
  <c r="D260" i="2"/>
  <c r="O258" i="2"/>
  <c r="L258" i="2"/>
  <c r="I258" i="2"/>
  <c r="F258" i="2"/>
  <c r="O257" i="2"/>
  <c r="L257" i="2"/>
  <c r="I257" i="2"/>
  <c r="F257" i="2"/>
  <c r="O256" i="2"/>
  <c r="L256" i="2"/>
  <c r="I256" i="2"/>
  <c r="F256" i="2"/>
  <c r="O255" i="2"/>
  <c r="L255" i="2"/>
  <c r="I255" i="2"/>
  <c r="F255" i="2"/>
  <c r="O254" i="2"/>
  <c r="L254" i="2"/>
  <c r="I254" i="2"/>
  <c r="F254" i="2"/>
  <c r="O253" i="2"/>
  <c r="L253" i="2"/>
  <c r="I253" i="2"/>
  <c r="F253" i="2"/>
  <c r="N252" i="2"/>
  <c r="M252" i="2"/>
  <c r="M251" i="2" s="1"/>
  <c r="K252" i="2"/>
  <c r="K251" i="2" s="1"/>
  <c r="J252" i="2"/>
  <c r="J251" i="2" s="1"/>
  <c r="H252" i="2"/>
  <c r="H251" i="2" s="1"/>
  <c r="G252" i="2"/>
  <c r="G251" i="2" s="1"/>
  <c r="E252" i="2"/>
  <c r="E251" i="2" s="1"/>
  <c r="D252" i="2"/>
  <c r="D251" i="2" s="1"/>
  <c r="N251" i="2"/>
  <c r="O250" i="2"/>
  <c r="L250" i="2"/>
  <c r="I250" i="2"/>
  <c r="F250" i="2"/>
  <c r="O249" i="2"/>
  <c r="L249" i="2"/>
  <c r="I249" i="2"/>
  <c r="F249" i="2"/>
  <c r="O248" i="2"/>
  <c r="L248" i="2"/>
  <c r="I248" i="2"/>
  <c r="F248" i="2"/>
  <c r="O247" i="2"/>
  <c r="L247" i="2"/>
  <c r="I247" i="2"/>
  <c r="F247" i="2"/>
  <c r="F246" i="2" s="1"/>
  <c r="N246" i="2"/>
  <c r="M246" i="2"/>
  <c r="K246" i="2"/>
  <c r="J246" i="2"/>
  <c r="H246" i="2"/>
  <c r="G246" i="2"/>
  <c r="E246" i="2"/>
  <c r="D246" i="2"/>
  <c r="O245" i="2"/>
  <c r="L245" i="2"/>
  <c r="I245" i="2"/>
  <c r="F245" i="2"/>
  <c r="O244" i="2"/>
  <c r="L244" i="2"/>
  <c r="I244" i="2"/>
  <c r="F244" i="2"/>
  <c r="O243" i="2"/>
  <c r="L243" i="2"/>
  <c r="I243" i="2"/>
  <c r="F243" i="2"/>
  <c r="O242" i="2"/>
  <c r="L242" i="2"/>
  <c r="I242" i="2"/>
  <c r="F242" i="2"/>
  <c r="O241" i="2"/>
  <c r="L241" i="2"/>
  <c r="I241" i="2"/>
  <c r="F241" i="2"/>
  <c r="O240" i="2"/>
  <c r="L240" i="2"/>
  <c r="I240" i="2"/>
  <c r="F240" i="2"/>
  <c r="O239" i="2"/>
  <c r="L239" i="2"/>
  <c r="L238" i="2" s="1"/>
  <c r="I239" i="2"/>
  <c r="F239" i="2"/>
  <c r="F238" i="2" s="1"/>
  <c r="N238" i="2"/>
  <c r="M238" i="2"/>
  <c r="K238" i="2"/>
  <c r="J238" i="2"/>
  <c r="H238" i="2"/>
  <c r="G238" i="2"/>
  <c r="E238" i="2"/>
  <c r="D238" i="2"/>
  <c r="O237" i="2"/>
  <c r="L237" i="2"/>
  <c r="I237" i="2"/>
  <c r="F237" i="2"/>
  <c r="O236" i="2"/>
  <c r="O235" i="2" s="1"/>
  <c r="L236" i="2"/>
  <c r="L235" i="2" s="1"/>
  <c r="I236" i="2"/>
  <c r="F236" i="2"/>
  <c r="F235" i="2" s="1"/>
  <c r="N235" i="2"/>
  <c r="M235" i="2"/>
  <c r="K235" i="2"/>
  <c r="J235" i="2"/>
  <c r="H235" i="2"/>
  <c r="G235" i="2"/>
  <c r="E235" i="2"/>
  <c r="D235" i="2"/>
  <c r="O234" i="2"/>
  <c r="O233" i="2" s="1"/>
  <c r="L234" i="2"/>
  <c r="I234" i="2"/>
  <c r="I233" i="2" s="1"/>
  <c r="F234" i="2"/>
  <c r="N233" i="2"/>
  <c r="M233" i="2"/>
  <c r="L233" i="2"/>
  <c r="K233" i="2"/>
  <c r="J233" i="2"/>
  <c r="H233" i="2"/>
  <c r="G233" i="2"/>
  <c r="E233" i="2"/>
  <c r="D233" i="2"/>
  <c r="O232" i="2"/>
  <c r="L232" i="2"/>
  <c r="I232" i="2"/>
  <c r="F232" i="2"/>
  <c r="O229" i="2"/>
  <c r="L229" i="2"/>
  <c r="I229" i="2"/>
  <c r="F229" i="2"/>
  <c r="O228" i="2"/>
  <c r="O227" i="2" s="1"/>
  <c r="L228" i="2"/>
  <c r="L227" i="2" s="1"/>
  <c r="I228" i="2"/>
  <c r="F228" i="2"/>
  <c r="F227" i="2" s="1"/>
  <c r="N227" i="2"/>
  <c r="M227" i="2"/>
  <c r="K227" i="2"/>
  <c r="J227" i="2"/>
  <c r="H227" i="2"/>
  <c r="G227" i="2"/>
  <c r="E227" i="2"/>
  <c r="D227" i="2"/>
  <c r="O226" i="2"/>
  <c r="L226" i="2"/>
  <c r="I226" i="2"/>
  <c r="F226" i="2"/>
  <c r="O225" i="2"/>
  <c r="L225" i="2"/>
  <c r="I225" i="2"/>
  <c r="F225" i="2"/>
  <c r="O224" i="2"/>
  <c r="L224" i="2"/>
  <c r="I224" i="2"/>
  <c r="F224" i="2"/>
  <c r="O223" i="2"/>
  <c r="L223" i="2"/>
  <c r="I223" i="2"/>
  <c r="F223" i="2"/>
  <c r="O222" i="2"/>
  <c r="L222" i="2"/>
  <c r="I222" i="2"/>
  <c r="F222" i="2"/>
  <c r="O221" i="2"/>
  <c r="L221" i="2"/>
  <c r="I221" i="2"/>
  <c r="F221" i="2"/>
  <c r="O220" i="2"/>
  <c r="L220" i="2"/>
  <c r="I220" i="2"/>
  <c r="C220" i="2" s="1"/>
  <c r="F220" i="2"/>
  <c r="O219" i="2"/>
  <c r="L219" i="2"/>
  <c r="I219" i="2"/>
  <c r="F219" i="2"/>
  <c r="O218" i="2"/>
  <c r="L218" i="2"/>
  <c r="I218" i="2"/>
  <c r="F218" i="2"/>
  <c r="O217" i="2"/>
  <c r="L217" i="2"/>
  <c r="I217" i="2"/>
  <c r="F217" i="2"/>
  <c r="N216" i="2"/>
  <c r="M216" i="2"/>
  <c r="K216" i="2"/>
  <c r="J216" i="2"/>
  <c r="H216" i="2"/>
  <c r="G216" i="2"/>
  <c r="E216" i="2"/>
  <c r="D216" i="2"/>
  <c r="O215" i="2"/>
  <c r="L215" i="2"/>
  <c r="I215" i="2"/>
  <c r="F215" i="2"/>
  <c r="O214" i="2"/>
  <c r="L214" i="2"/>
  <c r="I214" i="2"/>
  <c r="F214" i="2"/>
  <c r="O213" i="2"/>
  <c r="L213" i="2"/>
  <c r="I213" i="2"/>
  <c r="F213" i="2"/>
  <c r="O212" i="2"/>
  <c r="L212" i="2"/>
  <c r="I212" i="2"/>
  <c r="F212" i="2"/>
  <c r="O211" i="2"/>
  <c r="L211" i="2"/>
  <c r="I211" i="2"/>
  <c r="F211" i="2"/>
  <c r="O210" i="2"/>
  <c r="L210" i="2"/>
  <c r="I210" i="2"/>
  <c r="F210" i="2"/>
  <c r="O209" i="2"/>
  <c r="L209" i="2"/>
  <c r="I209" i="2"/>
  <c r="F209" i="2"/>
  <c r="O208" i="2"/>
  <c r="L208" i="2"/>
  <c r="I208" i="2"/>
  <c r="F208" i="2"/>
  <c r="O207" i="2"/>
  <c r="L207" i="2"/>
  <c r="I207" i="2"/>
  <c r="F207" i="2"/>
  <c r="O206" i="2"/>
  <c r="L206" i="2"/>
  <c r="I206" i="2"/>
  <c r="F206" i="2"/>
  <c r="N205" i="2"/>
  <c r="M205" i="2"/>
  <c r="M204" i="2" s="1"/>
  <c r="K205" i="2"/>
  <c r="K204" i="2" s="1"/>
  <c r="J205" i="2"/>
  <c r="H205" i="2"/>
  <c r="G205" i="2"/>
  <c r="G204" i="2" s="1"/>
  <c r="E205" i="2"/>
  <c r="E204" i="2" s="1"/>
  <c r="D205" i="2"/>
  <c r="O203" i="2"/>
  <c r="L203" i="2"/>
  <c r="I203" i="2"/>
  <c r="F203" i="2"/>
  <c r="O202" i="2"/>
  <c r="L202" i="2"/>
  <c r="I202" i="2"/>
  <c r="F202" i="2"/>
  <c r="O201" i="2"/>
  <c r="L201" i="2"/>
  <c r="I201" i="2"/>
  <c r="F201" i="2"/>
  <c r="O200" i="2"/>
  <c r="L200" i="2"/>
  <c r="I200" i="2"/>
  <c r="F200" i="2"/>
  <c r="O199" i="2"/>
  <c r="L199" i="2"/>
  <c r="L198" i="2" s="1"/>
  <c r="I199" i="2"/>
  <c r="F199" i="2"/>
  <c r="F198" i="2" s="1"/>
  <c r="O198" i="2"/>
  <c r="N198" i="2"/>
  <c r="M198" i="2"/>
  <c r="K198" i="2"/>
  <c r="K196" i="2" s="1"/>
  <c r="J198" i="2"/>
  <c r="J196" i="2" s="1"/>
  <c r="H198" i="2"/>
  <c r="H196" i="2" s="1"/>
  <c r="G198" i="2"/>
  <c r="G196" i="2" s="1"/>
  <c r="E198" i="2"/>
  <c r="E196" i="2" s="1"/>
  <c r="D198" i="2"/>
  <c r="D196" i="2" s="1"/>
  <c r="O197" i="2"/>
  <c r="L197" i="2"/>
  <c r="I197" i="2"/>
  <c r="F197" i="2"/>
  <c r="N196" i="2"/>
  <c r="M196" i="2"/>
  <c r="O193" i="2"/>
  <c r="L193" i="2"/>
  <c r="L192" i="2" s="1"/>
  <c r="L191" i="2" s="1"/>
  <c r="I193" i="2"/>
  <c r="I192" i="2" s="1"/>
  <c r="I191" i="2" s="1"/>
  <c r="F193" i="2"/>
  <c r="O192" i="2"/>
  <c r="N192" i="2"/>
  <c r="N191" i="2" s="1"/>
  <c r="M192" i="2"/>
  <c r="M191" i="2" s="1"/>
  <c r="K192" i="2"/>
  <c r="K191" i="2" s="1"/>
  <c r="J192" i="2"/>
  <c r="J191" i="2" s="1"/>
  <c r="H192" i="2"/>
  <c r="H191" i="2" s="1"/>
  <c r="G192" i="2"/>
  <c r="E192" i="2"/>
  <c r="E191" i="2" s="1"/>
  <c r="D192" i="2"/>
  <c r="D191" i="2" s="1"/>
  <c r="O191" i="2"/>
  <c r="G191" i="2"/>
  <c r="O190" i="2"/>
  <c r="L190" i="2"/>
  <c r="I190" i="2"/>
  <c r="F190" i="2"/>
  <c r="O189" i="2"/>
  <c r="L189" i="2"/>
  <c r="L188" i="2" s="1"/>
  <c r="I189" i="2"/>
  <c r="I188" i="2" s="1"/>
  <c r="I187" i="2" s="1"/>
  <c r="F189" i="2"/>
  <c r="N188" i="2"/>
  <c r="M188" i="2"/>
  <c r="M187" i="2" s="1"/>
  <c r="K188" i="2"/>
  <c r="J188" i="2"/>
  <c r="H188" i="2"/>
  <c r="G188" i="2"/>
  <c r="E188" i="2"/>
  <c r="D188" i="2"/>
  <c r="O186" i="2"/>
  <c r="L186" i="2"/>
  <c r="I186" i="2"/>
  <c r="F186" i="2"/>
  <c r="O185" i="2"/>
  <c r="O184" i="2" s="1"/>
  <c r="L185" i="2"/>
  <c r="L184" i="2" s="1"/>
  <c r="I185" i="2"/>
  <c r="F185" i="2"/>
  <c r="F184" i="2" s="1"/>
  <c r="N184" i="2"/>
  <c r="M184" i="2"/>
  <c r="K184" i="2"/>
  <c r="J184" i="2"/>
  <c r="H184" i="2"/>
  <c r="G184" i="2"/>
  <c r="E184" i="2"/>
  <c r="D184" i="2"/>
  <c r="O183" i="2"/>
  <c r="L183" i="2"/>
  <c r="I183" i="2"/>
  <c r="F183" i="2"/>
  <c r="O182" i="2"/>
  <c r="L182" i="2"/>
  <c r="I182" i="2"/>
  <c r="F182" i="2"/>
  <c r="O181" i="2"/>
  <c r="L181" i="2"/>
  <c r="I181" i="2"/>
  <c r="F181" i="2"/>
  <c r="O180" i="2"/>
  <c r="L180" i="2"/>
  <c r="I180" i="2"/>
  <c r="F180" i="2"/>
  <c r="N179" i="2"/>
  <c r="N174" i="2" s="1"/>
  <c r="M179" i="2"/>
  <c r="K179" i="2"/>
  <c r="J179" i="2"/>
  <c r="H179" i="2"/>
  <c r="G179" i="2"/>
  <c r="E179" i="2"/>
  <c r="D179" i="2"/>
  <c r="O178" i="2"/>
  <c r="L178" i="2"/>
  <c r="I178" i="2"/>
  <c r="F178" i="2"/>
  <c r="O177" i="2"/>
  <c r="L177" i="2"/>
  <c r="I177" i="2"/>
  <c r="F177" i="2"/>
  <c r="O176" i="2"/>
  <c r="L176" i="2"/>
  <c r="L175" i="2" s="1"/>
  <c r="I176" i="2"/>
  <c r="F176" i="2"/>
  <c r="F175" i="2" s="1"/>
  <c r="O175" i="2"/>
  <c r="N175" i="2"/>
  <c r="M175" i="2"/>
  <c r="K175" i="2"/>
  <c r="J175" i="2"/>
  <c r="J174" i="2" s="1"/>
  <c r="H175" i="2"/>
  <c r="G175" i="2"/>
  <c r="E175" i="2"/>
  <c r="D175" i="2"/>
  <c r="D174" i="2" s="1"/>
  <c r="D173" i="2" s="1"/>
  <c r="O172" i="2"/>
  <c r="L172" i="2"/>
  <c r="I172" i="2"/>
  <c r="F172" i="2"/>
  <c r="O171" i="2"/>
  <c r="L171" i="2"/>
  <c r="I171" i="2"/>
  <c r="F171" i="2"/>
  <c r="O170" i="2"/>
  <c r="L170" i="2"/>
  <c r="I170" i="2"/>
  <c r="F170" i="2"/>
  <c r="O169" i="2"/>
  <c r="L169" i="2"/>
  <c r="I169" i="2"/>
  <c r="F169" i="2"/>
  <c r="O168" i="2"/>
  <c r="L168" i="2"/>
  <c r="I168" i="2"/>
  <c r="F168" i="2"/>
  <c r="O167" i="2"/>
  <c r="O166" i="2" s="1"/>
  <c r="O165" i="2" s="1"/>
  <c r="L167" i="2"/>
  <c r="I167" i="2"/>
  <c r="I166" i="2" s="1"/>
  <c r="I165" i="2" s="1"/>
  <c r="F167" i="2"/>
  <c r="N166" i="2"/>
  <c r="N165" i="2" s="1"/>
  <c r="M166" i="2"/>
  <c r="M165" i="2" s="1"/>
  <c r="K166" i="2"/>
  <c r="J166" i="2"/>
  <c r="J165" i="2" s="1"/>
  <c r="H166" i="2"/>
  <c r="H165" i="2" s="1"/>
  <c r="G166" i="2"/>
  <c r="G165" i="2" s="1"/>
  <c r="E166" i="2"/>
  <c r="D166" i="2"/>
  <c r="D165" i="2" s="1"/>
  <c r="K165" i="2"/>
  <c r="E165" i="2"/>
  <c r="O164" i="2"/>
  <c r="L164" i="2"/>
  <c r="I164" i="2"/>
  <c r="F164" i="2"/>
  <c r="O163" i="2"/>
  <c r="L163" i="2"/>
  <c r="I163" i="2"/>
  <c r="F163" i="2"/>
  <c r="O162" i="2"/>
  <c r="L162" i="2"/>
  <c r="I162" i="2"/>
  <c r="F162" i="2"/>
  <c r="O161" i="2"/>
  <c r="O160" i="2" s="1"/>
  <c r="L161" i="2"/>
  <c r="L160" i="2" s="1"/>
  <c r="I161" i="2"/>
  <c r="F161" i="2"/>
  <c r="F160" i="2" s="1"/>
  <c r="N160" i="2"/>
  <c r="M160" i="2"/>
  <c r="K160" i="2"/>
  <c r="J160" i="2"/>
  <c r="H160" i="2"/>
  <c r="G160" i="2"/>
  <c r="E160" i="2"/>
  <c r="D160" i="2"/>
  <c r="O159" i="2"/>
  <c r="L159" i="2"/>
  <c r="I159" i="2"/>
  <c r="F159" i="2"/>
  <c r="O158" i="2"/>
  <c r="L158" i="2"/>
  <c r="I158" i="2"/>
  <c r="F158" i="2"/>
  <c r="O157" i="2"/>
  <c r="L157" i="2"/>
  <c r="I157" i="2"/>
  <c r="F157" i="2"/>
  <c r="O156" i="2"/>
  <c r="L156" i="2"/>
  <c r="I156" i="2"/>
  <c r="F156" i="2"/>
  <c r="O155" i="2"/>
  <c r="L155" i="2"/>
  <c r="I155" i="2"/>
  <c r="F155" i="2"/>
  <c r="O154" i="2"/>
  <c r="L154" i="2"/>
  <c r="I154" i="2"/>
  <c r="F154" i="2"/>
  <c r="O153" i="2"/>
  <c r="L153" i="2"/>
  <c r="I153" i="2"/>
  <c r="F153" i="2"/>
  <c r="O152" i="2"/>
  <c r="L152" i="2"/>
  <c r="L151" i="2" s="1"/>
  <c r="I152" i="2"/>
  <c r="F152" i="2"/>
  <c r="N151" i="2"/>
  <c r="M151" i="2"/>
  <c r="K151" i="2"/>
  <c r="J151" i="2"/>
  <c r="H151" i="2"/>
  <c r="G151" i="2"/>
  <c r="E151" i="2"/>
  <c r="D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O147" i="2"/>
  <c r="L147" i="2"/>
  <c r="I147" i="2"/>
  <c r="F147" i="2"/>
  <c r="O146" i="2"/>
  <c r="L146" i="2"/>
  <c r="I146" i="2"/>
  <c r="F146" i="2"/>
  <c r="O145" i="2"/>
  <c r="O144" i="2" s="1"/>
  <c r="L145" i="2"/>
  <c r="I145" i="2"/>
  <c r="F145" i="2"/>
  <c r="F144" i="2" s="1"/>
  <c r="N144" i="2"/>
  <c r="M144" i="2"/>
  <c r="K144" i="2"/>
  <c r="J144" i="2"/>
  <c r="H144" i="2"/>
  <c r="G144" i="2"/>
  <c r="E144" i="2"/>
  <c r="D144" i="2"/>
  <c r="O143" i="2"/>
  <c r="L143" i="2"/>
  <c r="I143" i="2"/>
  <c r="F143" i="2"/>
  <c r="O142" i="2"/>
  <c r="L142" i="2"/>
  <c r="L141" i="2" s="1"/>
  <c r="I142" i="2"/>
  <c r="I141" i="2" s="1"/>
  <c r="F142" i="2"/>
  <c r="N141" i="2"/>
  <c r="M141" i="2"/>
  <c r="K141" i="2"/>
  <c r="J141" i="2"/>
  <c r="H141" i="2"/>
  <c r="G141" i="2"/>
  <c r="E141" i="2"/>
  <c r="D141" i="2"/>
  <c r="O140" i="2"/>
  <c r="L140" i="2"/>
  <c r="I140" i="2"/>
  <c r="F140" i="2"/>
  <c r="O139" i="2"/>
  <c r="L139" i="2"/>
  <c r="I139" i="2"/>
  <c r="F139" i="2"/>
  <c r="O138" i="2"/>
  <c r="L138" i="2"/>
  <c r="I138" i="2"/>
  <c r="F138" i="2"/>
  <c r="O137" i="2"/>
  <c r="O136" i="2" s="1"/>
  <c r="L137" i="2"/>
  <c r="L136" i="2" s="1"/>
  <c r="I137" i="2"/>
  <c r="F137" i="2"/>
  <c r="F136" i="2" s="1"/>
  <c r="N136" i="2"/>
  <c r="M136" i="2"/>
  <c r="K136" i="2"/>
  <c r="J136" i="2"/>
  <c r="H136" i="2"/>
  <c r="G136" i="2"/>
  <c r="E136" i="2"/>
  <c r="D136" i="2"/>
  <c r="O135" i="2"/>
  <c r="L135" i="2"/>
  <c r="I135" i="2"/>
  <c r="F135" i="2"/>
  <c r="O134" i="2"/>
  <c r="L134" i="2"/>
  <c r="I134" i="2"/>
  <c r="F134" i="2"/>
  <c r="O133" i="2"/>
  <c r="L133" i="2"/>
  <c r="I133" i="2"/>
  <c r="F133" i="2"/>
  <c r="O132" i="2"/>
  <c r="L132" i="2"/>
  <c r="I132" i="2"/>
  <c r="F132" i="2"/>
  <c r="N131" i="2"/>
  <c r="M131" i="2"/>
  <c r="K131" i="2"/>
  <c r="J131" i="2"/>
  <c r="H131" i="2"/>
  <c r="G131" i="2"/>
  <c r="E131" i="2"/>
  <c r="D131" i="2"/>
  <c r="O129" i="2"/>
  <c r="L129" i="2"/>
  <c r="L128" i="2" s="1"/>
  <c r="I129" i="2"/>
  <c r="F129" i="2"/>
  <c r="O128" i="2"/>
  <c r="N128" i="2"/>
  <c r="M128" i="2"/>
  <c r="K128" i="2"/>
  <c r="J128" i="2"/>
  <c r="H128" i="2"/>
  <c r="G128" i="2"/>
  <c r="F128" i="2"/>
  <c r="E128" i="2"/>
  <c r="D128" i="2"/>
  <c r="O127" i="2"/>
  <c r="L127" i="2"/>
  <c r="I127" i="2"/>
  <c r="F127" i="2"/>
  <c r="O126" i="2"/>
  <c r="L126" i="2"/>
  <c r="I126" i="2"/>
  <c r="F126" i="2"/>
  <c r="O125" i="2"/>
  <c r="L125" i="2"/>
  <c r="I125" i="2"/>
  <c r="F125" i="2"/>
  <c r="O124" i="2"/>
  <c r="L124" i="2"/>
  <c r="I124" i="2"/>
  <c r="F124" i="2"/>
  <c r="O123" i="2"/>
  <c r="O122" i="2" s="1"/>
  <c r="L123" i="2"/>
  <c r="I123" i="2"/>
  <c r="F123" i="2"/>
  <c r="N122" i="2"/>
  <c r="M122" i="2"/>
  <c r="K122" i="2"/>
  <c r="J122" i="2"/>
  <c r="H122" i="2"/>
  <c r="G122" i="2"/>
  <c r="E122" i="2"/>
  <c r="D122" i="2"/>
  <c r="O121" i="2"/>
  <c r="L121" i="2"/>
  <c r="I121" i="2"/>
  <c r="F121" i="2"/>
  <c r="O120" i="2"/>
  <c r="L120" i="2"/>
  <c r="I120" i="2"/>
  <c r="F120" i="2"/>
  <c r="O119" i="2"/>
  <c r="L119" i="2"/>
  <c r="I119" i="2"/>
  <c r="F119" i="2"/>
  <c r="O118" i="2"/>
  <c r="L118" i="2"/>
  <c r="I118" i="2"/>
  <c r="F118" i="2"/>
  <c r="O117" i="2"/>
  <c r="L117" i="2"/>
  <c r="I117" i="2"/>
  <c r="F117" i="2"/>
  <c r="N116" i="2"/>
  <c r="M116" i="2"/>
  <c r="K116" i="2"/>
  <c r="J116" i="2"/>
  <c r="H116" i="2"/>
  <c r="G116" i="2"/>
  <c r="E116" i="2"/>
  <c r="D116" i="2"/>
  <c r="O115" i="2"/>
  <c r="L115" i="2"/>
  <c r="I115" i="2"/>
  <c r="F115" i="2"/>
  <c r="O114" i="2"/>
  <c r="L114" i="2"/>
  <c r="I114" i="2"/>
  <c r="F114" i="2"/>
  <c r="O113" i="2"/>
  <c r="O112" i="2" s="1"/>
  <c r="L113" i="2"/>
  <c r="L112" i="2" s="1"/>
  <c r="I113" i="2"/>
  <c r="F113" i="2"/>
  <c r="N112" i="2"/>
  <c r="M112" i="2"/>
  <c r="K112" i="2"/>
  <c r="J112" i="2"/>
  <c r="H112" i="2"/>
  <c r="G112" i="2"/>
  <c r="E112" i="2"/>
  <c r="D112" i="2"/>
  <c r="O111" i="2"/>
  <c r="L111" i="2"/>
  <c r="I111" i="2"/>
  <c r="F111" i="2"/>
  <c r="O110" i="2"/>
  <c r="L110" i="2"/>
  <c r="I110" i="2"/>
  <c r="F110" i="2"/>
  <c r="O109" i="2"/>
  <c r="L109" i="2"/>
  <c r="I109" i="2"/>
  <c r="F109" i="2"/>
  <c r="O108" i="2"/>
  <c r="L108" i="2"/>
  <c r="I108" i="2"/>
  <c r="F108" i="2"/>
  <c r="O107" i="2"/>
  <c r="L107" i="2"/>
  <c r="I107" i="2"/>
  <c r="F107" i="2"/>
  <c r="O106" i="2"/>
  <c r="L106" i="2"/>
  <c r="I106" i="2"/>
  <c r="F106" i="2"/>
  <c r="O105" i="2"/>
  <c r="L105" i="2"/>
  <c r="I105" i="2"/>
  <c r="F105" i="2"/>
  <c r="O104" i="2"/>
  <c r="O103" i="2" s="1"/>
  <c r="L104" i="2"/>
  <c r="I104" i="2"/>
  <c r="F104" i="2"/>
  <c r="N103" i="2"/>
  <c r="M103" i="2"/>
  <c r="K103" i="2"/>
  <c r="J103" i="2"/>
  <c r="H103" i="2"/>
  <c r="G103" i="2"/>
  <c r="E103" i="2"/>
  <c r="D103" i="2"/>
  <c r="O102" i="2"/>
  <c r="L102" i="2"/>
  <c r="I102" i="2"/>
  <c r="F102" i="2"/>
  <c r="O101" i="2"/>
  <c r="L101" i="2"/>
  <c r="I101" i="2"/>
  <c r="F101" i="2"/>
  <c r="O100" i="2"/>
  <c r="L100" i="2"/>
  <c r="I100" i="2"/>
  <c r="F100" i="2"/>
  <c r="O99" i="2"/>
  <c r="O95" i="2" s="1"/>
  <c r="L99" i="2"/>
  <c r="I99" i="2"/>
  <c r="F99" i="2"/>
  <c r="C99" i="2" s="1"/>
  <c r="O98" i="2"/>
  <c r="L98" i="2"/>
  <c r="I98" i="2"/>
  <c r="F98" i="2"/>
  <c r="O97" i="2"/>
  <c r="L97" i="2"/>
  <c r="I97" i="2"/>
  <c r="F97" i="2"/>
  <c r="O96" i="2"/>
  <c r="L96" i="2"/>
  <c r="L95" i="2" s="1"/>
  <c r="I96" i="2"/>
  <c r="F96" i="2"/>
  <c r="N95" i="2"/>
  <c r="M95" i="2"/>
  <c r="K95" i="2"/>
  <c r="J95" i="2"/>
  <c r="H95" i="2"/>
  <c r="G95" i="2"/>
  <c r="E95" i="2"/>
  <c r="D95" i="2"/>
  <c r="O94" i="2"/>
  <c r="L94" i="2"/>
  <c r="I94" i="2"/>
  <c r="F94" i="2"/>
  <c r="O93" i="2"/>
  <c r="L93" i="2"/>
  <c r="I93" i="2"/>
  <c r="F93" i="2"/>
  <c r="O92" i="2"/>
  <c r="L92" i="2"/>
  <c r="I92" i="2"/>
  <c r="F92" i="2"/>
  <c r="O91" i="2"/>
  <c r="L91" i="2"/>
  <c r="I91" i="2"/>
  <c r="F91" i="2"/>
  <c r="O90" i="2"/>
  <c r="L90" i="2"/>
  <c r="I90" i="2"/>
  <c r="F90" i="2"/>
  <c r="N89" i="2"/>
  <c r="M89" i="2"/>
  <c r="K89" i="2"/>
  <c r="J89" i="2"/>
  <c r="H89" i="2"/>
  <c r="G89" i="2"/>
  <c r="E89" i="2"/>
  <c r="D89" i="2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L85" i="2"/>
  <c r="I85" i="2"/>
  <c r="I84" i="2" s="1"/>
  <c r="F85" i="2"/>
  <c r="N84" i="2"/>
  <c r="M84" i="2"/>
  <c r="K84" i="2"/>
  <c r="J84" i="2"/>
  <c r="H84" i="2"/>
  <c r="G84" i="2"/>
  <c r="E84" i="2"/>
  <c r="D84" i="2"/>
  <c r="O82" i="2"/>
  <c r="L82" i="2"/>
  <c r="I82" i="2"/>
  <c r="F82" i="2"/>
  <c r="O81" i="2"/>
  <c r="L81" i="2"/>
  <c r="L80" i="2" s="1"/>
  <c r="I81" i="2"/>
  <c r="I80" i="2" s="1"/>
  <c r="F81" i="2"/>
  <c r="F80" i="2" s="1"/>
  <c r="N80" i="2"/>
  <c r="M80" i="2"/>
  <c r="K80" i="2"/>
  <c r="J80" i="2"/>
  <c r="H80" i="2"/>
  <c r="G80" i="2"/>
  <c r="E80" i="2"/>
  <c r="D80" i="2"/>
  <c r="O79" i="2"/>
  <c r="L79" i="2"/>
  <c r="I79" i="2"/>
  <c r="F79" i="2"/>
  <c r="O78" i="2"/>
  <c r="O77" i="2" s="1"/>
  <c r="L78" i="2"/>
  <c r="L77" i="2" s="1"/>
  <c r="L76" i="2" s="1"/>
  <c r="I78" i="2"/>
  <c r="F78" i="2"/>
  <c r="N77" i="2"/>
  <c r="M77" i="2"/>
  <c r="M76" i="2" s="1"/>
  <c r="K77" i="2"/>
  <c r="J77" i="2"/>
  <c r="H77" i="2"/>
  <c r="G77" i="2"/>
  <c r="E77" i="2"/>
  <c r="D77" i="2"/>
  <c r="N76" i="2"/>
  <c r="O74" i="2"/>
  <c r="L74" i="2"/>
  <c r="I74" i="2"/>
  <c r="F74" i="2"/>
  <c r="O73" i="2"/>
  <c r="L73" i="2"/>
  <c r="I73" i="2"/>
  <c r="F73" i="2"/>
  <c r="O72" i="2"/>
  <c r="L72" i="2"/>
  <c r="I72" i="2"/>
  <c r="F72" i="2"/>
  <c r="O71" i="2"/>
  <c r="L71" i="2"/>
  <c r="I71" i="2"/>
  <c r="F71" i="2"/>
  <c r="O70" i="2"/>
  <c r="L70" i="2"/>
  <c r="L69" i="2" s="1"/>
  <c r="I70" i="2"/>
  <c r="F70" i="2"/>
  <c r="N69" i="2"/>
  <c r="M69" i="2"/>
  <c r="M67" i="2" s="1"/>
  <c r="K69" i="2"/>
  <c r="K67" i="2" s="1"/>
  <c r="J69" i="2"/>
  <c r="J67" i="2" s="1"/>
  <c r="H69" i="2"/>
  <c r="H67" i="2" s="1"/>
  <c r="G69" i="2"/>
  <c r="G67" i="2" s="1"/>
  <c r="E69" i="2"/>
  <c r="E67" i="2" s="1"/>
  <c r="D69" i="2"/>
  <c r="D67" i="2" s="1"/>
  <c r="O68" i="2"/>
  <c r="L68" i="2"/>
  <c r="I68" i="2"/>
  <c r="F68" i="2"/>
  <c r="N67" i="2"/>
  <c r="O66" i="2"/>
  <c r="L66" i="2"/>
  <c r="I66" i="2"/>
  <c r="F66" i="2"/>
  <c r="O65" i="2"/>
  <c r="L65" i="2"/>
  <c r="I65" i="2"/>
  <c r="F65" i="2"/>
  <c r="O64" i="2"/>
  <c r="L64" i="2"/>
  <c r="I64" i="2"/>
  <c r="F64" i="2"/>
  <c r="O63" i="2"/>
  <c r="L63" i="2"/>
  <c r="I63" i="2"/>
  <c r="F63" i="2"/>
  <c r="O62" i="2"/>
  <c r="L62" i="2"/>
  <c r="I62" i="2"/>
  <c r="F62" i="2"/>
  <c r="O61" i="2"/>
  <c r="L61" i="2"/>
  <c r="I61" i="2"/>
  <c r="F61" i="2"/>
  <c r="O60" i="2"/>
  <c r="L60" i="2"/>
  <c r="I60" i="2"/>
  <c r="F60" i="2"/>
  <c r="O59" i="2"/>
  <c r="L59" i="2"/>
  <c r="L58" i="2" s="1"/>
  <c r="I59" i="2"/>
  <c r="F59" i="2"/>
  <c r="N58" i="2"/>
  <c r="M58" i="2"/>
  <c r="K58" i="2"/>
  <c r="J58" i="2"/>
  <c r="H58" i="2"/>
  <c r="G58" i="2"/>
  <c r="E58" i="2"/>
  <c r="D58" i="2"/>
  <c r="O57" i="2"/>
  <c r="L57" i="2"/>
  <c r="I57" i="2"/>
  <c r="F57" i="2"/>
  <c r="O56" i="2"/>
  <c r="L56" i="2"/>
  <c r="L55" i="2" s="1"/>
  <c r="I56" i="2"/>
  <c r="I55" i="2" s="1"/>
  <c r="F56" i="2"/>
  <c r="N55" i="2"/>
  <c r="N54" i="2" s="1"/>
  <c r="M55" i="2"/>
  <c r="M54" i="2" s="1"/>
  <c r="K55" i="2"/>
  <c r="K54" i="2" s="1"/>
  <c r="J55" i="2"/>
  <c r="H55" i="2"/>
  <c r="G55" i="2"/>
  <c r="E55" i="2"/>
  <c r="E54" i="2" s="1"/>
  <c r="D55" i="2"/>
  <c r="D54" i="2" s="1"/>
  <c r="D53" i="2" s="1"/>
  <c r="H54" i="2"/>
  <c r="O47" i="2"/>
  <c r="C47" i="2" s="1"/>
  <c r="O46" i="2"/>
  <c r="N45" i="2"/>
  <c r="M45" i="2"/>
  <c r="L44" i="2"/>
  <c r="I44" i="2"/>
  <c r="I43" i="2" s="1"/>
  <c r="F44" i="2"/>
  <c r="C44" i="2" s="1"/>
  <c r="L43" i="2"/>
  <c r="K43" i="2"/>
  <c r="J43" i="2"/>
  <c r="H43" i="2"/>
  <c r="G43" i="2"/>
  <c r="G20" i="2" s="1"/>
  <c r="E43" i="2"/>
  <c r="D43" i="2"/>
  <c r="F42" i="2"/>
  <c r="C42" i="2" s="1"/>
  <c r="E41" i="2"/>
  <c r="D41" i="2"/>
  <c r="L40" i="2"/>
  <c r="C40" i="2" s="1"/>
  <c r="L39" i="2"/>
  <c r="C39" i="2" s="1"/>
  <c r="L38" i="2"/>
  <c r="C38" i="2" s="1"/>
  <c r="L37" i="2"/>
  <c r="K36" i="2"/>
  <c r="J36" i="2"/>
  <c r="L35" i="2"/>
  <c r="C35" i="2" s="1"/>
  <c r="L34" i="2"/>
  <c r="C34" i="2" s="1"/>
  <c r="K33" i="2"/>
  <c r="J33" i="2"/>
  <c r="L32" i="2"/>
  <c r="C32" i="2" s="1"/>
  <c r="K31" i="2"/>
  <c r="J31" i="2"/>
  <c r="L30" i="2"/>
  <c r="C30" i="2" s="1"/>
  <c r="L29" i="2"/>
  <c r="C29" i="2" s="1"/>
  <c r="L28" i="2"/>
  <c r="C28" i="2" s="1"/>
  <c r="K27" i="2"/>
  <c r="J27" i="2"/>
  <c r="F25" i="2"/>
  <c r="C25" i="2" s="1"/>
  <c r="I24" i="2"/>
  <c r="F24" i="2"/>
  <c r="O23" i="2"/>
  <c r="L23" i="2"/>
  <c r="I23" i="2"/>
  <c r="F23" i="2"/>
  <c r="O22" i="2"/>
  <c r="O21" i="2" s="1"/>
  <c r="O289" i="2" s="1"/>
  <c r="L22" i="2"/>
  <c r="L21" i="2" s="1"/>
  <c r="I22" i="2"/>
  <c r="I21" i="2" s="1"/>
  <c r="F22" i="2"/>
  <c r="N21" i="2"/>
  <c r="M21" i="2"/>
  <c r="M289" i="2" s="1"/>
  <c r="M288" i="2" s="1"/>
  <c r="K21" i="2"/>
  <c r="K289" i="2" s="1"/>
  <c r="K288" i="2" s="1"/>
  <c r="J21" i="2"/>
  <c r="H21" i="2"/>
  <c r="H289" i="2" s="1"/>
  <c r="H288" i="2" s="1"/>
  <c r="G21" i="2"/>
  <c r="G289" i="2" s="1"/>
  <c r="G288" i="2" s="1"/>
  <c r="F21" i="2"/>
  <c r="E21" i="2"/>
  <c r="E289" i="2" s="1"/>
  <c r="E288" i="2" s="1"/>
  <c r="D21" i="2"/>
  <c r="D289" i="2" s="1"/>
  <c r="L103" i="2" l="1"/>
  <c r="C167" i="2"/>
  <c r="C171" i="2"/>
  <c r="C250" i="2"/>
  <c r="D20" i="2"/>
  <c r="F43" i="2"/>
  <c r="C127" i="2"/>
  <c r="K83" i="2"/>
  <c r="H174" i="2"/>
  <c r="H173" i="2" s="1"/>
  <c r="J269" i="2"/>
  <c r="F290" i="2"/>
  <c r="C155" i="2"/>
  <c r="J231" i="2"/>
  <c r="C249" i="2"/>
  <c r="O246" i="2"/>
  <c r="C254" i="2"/>
  <c r="C266" i="2"/>
  <c r="H270" i="2"/>
  <c r="H269" i="2" s="1"/>
  <c r="I20" i="2"/>
  <c r="E53" i="2"/>
  <c r="K53" i="2"/>
  <c r="C62" i="2"/>
  <c r="H53" i="2"/>
  <c r="C163" i="2"/>
  <c r="K187" i="2"/>
  <c r="E195" i="2"/>
  <c r="O58" i="2"/>
  <c r="D288" i="2"/>
  <c r="C74" i="2"/>
  <c r="O151" i="2"/>
  <c r="C183" i="2"/>
  <c r="C214" i="2"/>
  <c r="C226" i="2"/>
  <c r="L246" i="2"/>
  <c r="L231" i="2" s="1"/>
  <c r="E20" i="2"/>
  <c r="M20" i="2"/>
  <c r="C66" i="2"/>
  <c r="C135" i="2"/>
  <c r="H130" i="2"/>
  <c r="O141" i="2"/>
  <c r="C159" i="2"/>
  <c r="C162" i="2"/>
  <c r="C169" i="2"/>
  <c r="H187" i="2"/>
  <c r="H204" i="2"/>
  <c r="H195" i="2" s="1"/>
  <c r="O260" i="2"/>
  <c r="H259" i="2"/>
  <c r="N259" i="2"/>
  <c r="E270" i="2"/>
  <c r="E269" i="2" s="1"/>
  <c r="C278" i="2"/>
  <c r="N269" i="2"/>
  <c r="C296" i="2"/>
  <c r="I216" i="2"/>
  <c r="L260" i="2"/>
  <c r="K26" i="2"/>
  <c r="C57" i="2"/>
  <c r="C61" i="2"/>
  <c r="C70" i="2"/>
  <c r="C73" i="2"/>
  <c r="C87" i="2"/>
  <c r="M83" i="2"/>
  <c r="C107" i="2"/>
  <c r="C111" i="2"/>
  <c r="C115" i="2"/>
  <c r="C119" i="2"/>
  <c r="C120" i="2"/>
  <c r="C143" i="2"/>
  <c r="D130" i="2"/>
  <c r="C154" i="2"/>
  <c r="N187" i="2"/>
  <c r="C202" i="2"/>
  <c r="C210" i="2"/>
  <c r="C211" i="2"/>
  <c r="C213" i="2"/>
  <c r="D231" i="2"/>
  <c r="D230" i="2" s="1"/>
  <c r="D259" i="2"/>
  <c r="C282" i="2"/>
  <c r="L31" i="2"/>
  <c r="C31" i="2" s="1"/>
  <c r="G76" i="2"/>
  <c r="E76" i="2"/>
  <c r="C109" i="2"/>
  <c r="G130" i="2"/>
  <c r="C139" i="2"/>
  <c r="E130" i="2"/>
  <c r="C147" i="2"/>
  <c r="C149" i="2"/>
  <c r="G187" i="2"/>
  <c r="C218" i="2"/>
  <c r="C222" i="2"/>
  <c r="C223" i="2"/>
  <c r="C225" i="2"/>
  <c r="N231" i="2"/>
  <c r="C274" i="2"/>
  <c r="G270" i="2"/>
  <c r="G269" i="2" s="1"/>
  <c r="G83" i="2"/>
  <c r="D83" i="2"/>
  <c r="C123" i="2"/>
  <c r="L131" i="2"/>
  <c r="L179" i="2"/>
  <c r="L174" i="2" s="1"/>
  <c r="L173" i="2" s="1"/>
  <c r="C262" i="2"/>
  <c r="C65" i="2"/>
  <c r="C85" i="2"/>
  <c r="C224" i="2"/>
  <c r="C234" i="2"/>
  <c r="F233" i="2"/>
  <c r="F231" i="2" s="1"/>
  <c r="O252" i="2"/>
  <c r="O251" i="2" s="1"/>
  <c r="O264" i="2"/>
  <c r="C21" i="2"/>
  <c r="O45" i="2"/>
  <c r="C45" i="2" s="1"/>
  <c r="C46" i="2"/>
  <c r="M53" i="2"/>
  <c r="K195" i="2"/>
  <c r="J230" i="2"/>
  <c r="J54" i="2"/>
  <c r="J53" i="2" s="1"/>
  <c r="L187" i="2"/>
  <c r="L205" i="2"/>
  <c r="M231" i="2"/>
  <c r="M230" i="2" s="1"/>
  <c r="D269" i="2"/>
  <c r="J26" i="2"/>
  <c r="J20" i="2" s="1"/>
  <c r="J83" i="2"/>
  <c r="C86" i="2"/>
  <c r="O84" i="2"/>
  <c r="C121" i="2"/>
  <c r="C158" i="2"/>
  <c r="D187" i="2"/>
  <c r="C263" i="2"/>
  <c r="C280" i="2"/>
  <c r="L54" i="2"/>
  <c r="G54" i="2"/>
  <c r="G53" i="2" s="1"/>
  <c r="J76" i="2"/>
  <c r="L144" i="2"/>
  <c r="L166" i="2"/>
  <c r="L165" i="2" s="1"/>
  <c r="E187" i="2"/>
  <c r="C201" i="2"/>
  <c r="C206" i="2"/>
  <c r="C24" i="2"/>
  <c r="L27" i="2"/>
  <c r="C27" i="2" s="1"/>
  <c r="L33" i="2"/>
  <c r="C33" i="2" s="1"/>
  <c r="C37" i="2"/>
  <c r="L36" i="2"/>
  <c r="C36" i="2" s="1"/>
  <c r="F77" i="2"/>
  <c r="F76" i="2" s="1"/>
  <c r="C78" i="2"/>
  <c r="C82" i="2"/>
  <c r="C91" i="2"/>
  <c r="C93" i="2"/>
  <c r="E83" i="2"/>
  <c r="C101" i="2"/>
  <c r="C102" i="2"/>
  <c r="K130" i="2"/>
  <c r="M174" i="2"/>
  <c r="M173" i="2" s="1"/>
  <c r="C190" i="2"/>
  <c r="F188" i="2"/>
  <c r="C212" i="2"/>
  <c r="C215" i="2"/>
  <c r="H231" i="2"/>
  <c r="C242" i="2"/>
  <c r="C244" i="2"/>
  <c r="C258" i="2"/>
  <c r="O272" i="2"/>
  <c r="C285" i="2"/>
  <c r="C63" i="2"/>
  <c r="D76" i="2"/>
  <c r="O89" i="2"/>
  <c r="F112" i="2"/>
  <c r="C114" i="2"/>
  <c r="L116" i="2"/>
  <c r="C138" i="2"/>
  <c r="M130" i="2"/>
  <c r="C146" i="2"/>
  <c r="C157" i="2"/>
  <c r="C186" i="2"/>
  <c r="J187" i="2"/>
  <c r="M195" i="2"/>
  <c r="G195" i="2"/>
  <c r="C203" i="2"/>
  <c r="D204" i="2"/>
  <c r="D195" i="2" s="1"/>
  <c r="J204" i="2"/>
  <c r="J195" i="2" s="1"/>
  <c r="N204" i="2"/>
  <c r="N195" i="2" s="1"/>
  <c r="C237" i="2"/>
  <c r="C241" i="2"/>
  <c r="O238" i="2"/>
  <c r="O231" i="2" s="1"/>
  <c r="C255" i="2"/>
  <c r="C257" i="2"/>
  <c r="C275" i="2"/>
  <c r="C281" i="2"/>
  <c r="C293" i="2"/>
  <c r="O290" i="2"/>
  <c r="O288" i="2" s="1"/>
  <c r="N53" i="2"/>
  <c r="O55" i="2"/>
  <c r="O54" i="2" s="1"/>
  <c r="O69" i="2"/>
  <c r="O67" i="2" s="1"/>
  <c r="K76" i="2"/>
  <c r="H76" i="2"/>
  <c r="C94" i="2"/>
  <c r="C100" i="2"/>
  <c r="C110" i="2"/>
  <c r="C118" i="2"/>
  <c r="H83" i="2"/>
  <c r="L122" i="2"/>
  <c r="F131" i="2"/>
  <c r="C134" i="2"/>
  <c r="O131" i="2"/>
  <c r="C140" i="2"/>
  <c r="C148" i="2"/>
  <c r="C150" i="2"/>
  <c r="J173" i="2"/>
  <c r="E174" i="2"/>
  <c r="E173" i="2" s="1"/>
  <c r="K174" i="2"/>
  <c r="K173" i="2" s="1"/>
  <c r="C178" i="2"/>
  <c r="F179" i="2"/>
  <c r="F174" i="2" s="1"/>
  <c r="F173" i="2" s="1"/>
  <c r="C182" i="2"/>
  <c r="O179" i="2"/>
  <c r="O174" i="2" s="1"/>
  <c r="O173" i="2" s="1"/>
  <c r="C189" i="2"/>
  <c r="O188" i="2"/>
  <c r="O187" i="2" s="1"/>
  <c r="C221" i="2"/>
  <c r="C229" i="2"/>
  <c r="E231" i="2"/>
  <c r="K231" i="2"/>
  <c r="K230" i="2" s="1"/>
  <c r="C245" i="2"/>
  <c r="L252" i="2"/>
  <c r="L251" i="2" s="1"/>
  <c r="L264" i="2"/>
  <c r="C268" i="2"/>
  <c r="L272" i="2"/>
  <c r="O276" i="2"/>
  <c r="C295" i="2"/>
  <c r="L289" i="2"/>
  <c r="L288" i="2" s="1"/>
  <c r="C90" i="2"/>
  <c r="F89" i="2"/>
  <c r="C97" i="2"/>
  <c r="I95" i="2"/>
  <c r="I136" i="2"/>
  <c r="C136" i="2" s="1"/>
  <c r="C137" i="2"/>
  <c r="I144" i="2"/>
  <c r="C145" i="2"/>
  <c r="K20" i="2"/>
  <c r="C22" i="2"/>
  <c r="C64" i="2"/>
  <c r="C68" i="2"/>
  <c r="F69" i="2"/>
  <c r="C72" i="2"/>
  <c r="F116" i="2"/>
  <c r="I116" i="2"/>
  <c r="C117" i="2"/>
  <c r="N83" i="2"/>
  <c r="L84" i="2"/>
  <c r="C88" i="2"/>
  <c r="F289" i="2"/>
  <c r="F288" i="2" s="1"/>
  <c r="I58" i="2"/>
  <c r="I54" i="2" s="1"/>
  <c r="C59" i="2"/>
  <c r="C23" i="2"/>
  <c r="F41" i="2"/>
  <c r="C41" i="2" s="1"/>
  <c r="C71" i="2"/>
  <c r="I69" i="2"/>
  <c r="I67" i="2" s="1"/>
  <c r="C79" i="2"/>
  <c r="I77" i="2"/>
  <c r="H20" i="2"/>
  <c r="J289" i="2"/>
  <c r="J288" i="2" s="1"/>
  <c r="N289" i="2"/>
  <c r="N288" i="2" s="1"/>
  <c r="N20" i="2"/>
  <c r="C43" i="2"/>
  <c r="F55" i="2"/>
  <c r="C56" i="2"/>
  <c r="F58" i="2"/>
  <c r="C60" i="2"/>
  <c r="L67" i="2"/>
  <c r="C81" i="2"/>
  <c r="O80" i="2"/>
  <c r="C80" i="2" s="1"/>
  <c r="C125" i="2"/>
  <c r="I122" i="2"/>
  <c r="I128" i="2"/>
  <c r="C128" i="2" s="1"/>
  <c r="C129" i="2"/>
  <c r="C181" i="2"/>
  <c r="I179" i="2"/>
  <c r="C133" i="2"/>
  <c r="I131" i="2"/>
  <c r="C142" i="2"/>
  <c r="F141" i="2"/>
  <c r="C248" i="2"/>
  <c r="I246" i="2"/>
  <c r="C265" i="2"/>
  <c r="F264" i="2"/>
  <c r="C104" i="2"/>
  <c r="C106" i="2"/>
  <c r="F103" i="2"/>
  <c r="J130" i="2"/>
  <c r="N130" i="2"/>
  <c r="F151" i="2"/>
  <c r="C168" i="2"/>
  <c r="C170" i="2"/>
  <c r="F166" i="2"/>
  <c r="N173" i="2"/>
  <c r="G174" i="2"/>
  <c r="G173" i="2" s="1"/>
  <c r="C177" i="2"/>
  <c r="I175" i="2"/>
  <c r="C197" i="2"/>
  <c r="F196" i="2"/>
  <c r="F84" i="2"/>
  <c r="I89" i="2"/>
  <c r="L89" i="2"/>
  <c r="C92" i="2"/>
  <c r="C96" i="2"/>
  <c r="C98" i="2"/>
  <c r="F95" i="2"/>
  <c r="C105" i="2"/>
  <c r="I103" i="2"/>
  <c r="C108" i="2"/>
  <c r="I112" i="2"/>
  <c r="C113" i="2"/>
  <c r="O116" i="2"/>
  <c r="C124" i="2"/>
  <c r="C126" i="2"/>
  <c r="F122" i="2"/>
  <c r="C153" i="2"/>
  <c r="I151" i="2"/>
  <c r="C156" i="2"/>
  <c r="I160" i="2"/>
  <c r="C160" i="2" s="1"/>
  <c r="C161" i="2"/>
  <c r="C164" i="2"/>
  <c r="C172" i="2"/>
  <c r="I184" i="2"/>
  <c r="C184" i="2" s="1"/>
  <c r="C185" i="2"/>
  <c r="C256" i="2"/>
  <c r="I252" i="2"/>
  <c r="I251" i="2" s="1"/>
  <c r="I283" i="2"/>
  <c r="C283" i="2" s="1"/>
  <c r="C284" i="2"/>
  <c r="C132" i="2"/>
  <c r="C152" i="2"/>
  <c r="C176" i="2"/>
  <c r="C180" i="2"/>
  <c r="O196" i="2"/>
  <c r="O205" i="2"/>
  <c r="C217" i="2"/>
  <c r="F216" i="2"/>
  <c r="O216" i="2"/>
  <c r="G231" i="2"/>
  <c r="G230" i="2" s="1"/>
  <c r="C240" i="2"/>
  <c r="I238" i="2"/>
  <c r="C238" i="2" s="1"/>
  <c r="C243" i="2"/>
  <c r="C267" i="2"/>
  <c r="M270" i="2"/>
  <c r="M269" i="2" s="1"/>
  <c r="C277" i="2"/>
  <c r="F276" i="2"/>
  <c r="C193" i="2"/>
  <c r="F192" i="2"/>
  <c r="L196" i="2"/>
  <c r="C207" i="2"/>
  <c r="C209" i="2"/>
  <c r="F205" i="2"/>
  <c r="C219" i="2"/>
  <c r="C232" i="2"/>
  <c r="C253" i="2"/>
  <c r="F252" i="2"/>
  <c r="E259" i="2"/>
  <c r="E230" i="2" s="1"/>
  <c r="C261" i="2"/>
  <c r="F260" i="2"/>
  <c r="I270" i="2"/>
  <c r="I269" i="2" s="1"/>
  <c r="C279" i="2"/>
  <c r="C200" i="2"/>
  <c r="I198" i="2"/>
  <c r="C208" i="2"/>
  <c r="I205" i="2"/>
  <c r="L216" i="2"/>
  <c r="I227" i="2"/>
  <c r="C227" i="2" s="1"/>
  <c r="C228" i="2"/>
  <c r="I235" i="2"/>
  <c r="C236" i="2"/>
  <c r="I264" i="2"/>
  <c r="I259" i="2" s="1"/>
  <c r="C273" i="2"/>
  <c r="F272" i="2"/>
  <c r="L276" i="2"/>
  <c r="C292" i="2"/>
  <c r="I290" i="2"/>
  <c r="C297" i="2"/>
  <c r="C199" i="2"/>
  <c r="C239" i="2"/>
  <c r="C247" i="2"/>
  <c r="C271" i="2"/>
  <c r="C291" i="2"/>
  <c r="O61" i="1"/>
  <c r="O298" i="1"/>
  <c r="O297" i="1"/>
  <c r="O296" i="1"/>
  <c r="O295" i="1"/>
  <c r="O294" i="1"/>
  <c r="O293" i="1"/>
  <c r="O292" i="1"/>
  <c r="O291" i="1"/>
  <c r="O285" i="1"/>
  <c r="O284" i="1"/>
  <c r="O282" i="1"/>
  <c r="O280" i="1"/>
  <c r="O279" i="1"/>
  <c r="O278" i="1"/>
  <c r="O277" i="1"/>
  <c r="O275" i="1"/>
  <c r="O274" i="1"/>
  <c r="O273" i="1"/>
  <c r="O271" i="1"/>
  <c r="O268" i="1"/>
  <c r="O267" i="1"/>
  <c r="O266" i="1"/>
  <c r="O265" i="1"/>
  <c r="O263" i="1"/>
  <c r="O262" i="1"/>
  <c r="O261" i="1"/>
  <c r="O258" i="1"/>
  <c r="O257" i="1"/>
  <c r="O256" i="1"/>
  <c r="O255" i="1"/>
  <c r="O254" i="1"/>
  <c r="O253" i="1"/>
  <c r="O250" i="1"/>
  <c r="O249" i="1"/>
  <c r="O248" i="1"/>
  <c r="O247" i="1"/>
  <c r="O245" i="1"/>
  <c r="O244" i="1"/>
  <c r="O243" i="1"/>
  <c r="O242" i="1"/>
  <c r="O241" i="1"/>
  <c r="O240" i="1"/>
  <c r="O239" i="1"/>
  <c r="O237" i="1"/>
  <c r="O236" i="1"/>
  <c r="O234" i="1"/>
  <c r="O232" i="1"/>
  <c r="O229" i="1"/>
  <c r="O228" i="1"/>
  <c r="O226" i="1"/>
  <c r="O225" i="1"/>
  <c r="O224" i="1"/>
  <c r="O223" i="1"/>
  <c r="O222" i="1"/>
  <c r="O221" i="1"/>
  <c r="O220" i="1"/>
  <c r="O219" i="1"/>
  <c r="O218" i="1"/>
  <c r="O217" i="1"/>
  <c r="O215" i="1"/>
  <c r="O214" i="1"/>
  <c r="O213" i="1"/>
  <c r="O212" i="1"/>
  <c r="O211" i="1"/>
  <c r="O210" i="1"/>
  <c r="O209" i="1"/>
  <c r="O208" i="1"/>
  <c r="O207" i="1"/>
  <c r="O206" i="1"/>
  <c r="O203" i="1"/>
  <c r="O202" i="1"/>
  <c r="O201" i="1"/>
  <c r="O200" i="1"/>
  <c r="O199" i="1"/>
  <c r="O197" i="1"/>
  <c r="O193" i="1"/>
  <c r="O190" i="1"/>
  <c r="O189" i="1"/>
  <c r="O186" i="1"/>
  <c r="O185" i="1"/>
  <c r="O183" i="1"/>
  <c r="O182" i="1"/>
  <c r="O181" i="1"/>
  <c r="O180" i="1"/>
  <c r="O178" i="1"/>
  <c r="O177" i="1"/>
  <c r="O176" i="1"/>
  <c r="O172" i="1"/>
  <c r="O171" i="1"/>
  <c r="O170" i="1"/>
  <c r="O169" i="1"/>
  <c r="O168" i="1"/>
  <c r="O167" i="1"/>
  <c r="O164" i="1"/>
  <c r="O163" i="1"/>
  <c r="O162" i="1"/>
  <c r="O161" i="1"/>
  <c r="O159" i="1"/>
  <c r="O158" i="1"/>
  <c r="O157" i="1"/>
  <c r="O156" i="1"/>
  <c r="O155" i="1"/>
  <c r="O154" i="1"/>
  <c r="O153" i="1"/>
  <c r="O152" i="1"/>
  <c r="O150" i="1"/>
  <c r="O149" i="1"/>
  <c r="O148" i="1"/>
  <c r="O147" i="1"/>
  <c r="O146" i="1"/>
  <c r="O145" i="1"/>
  <c r="O143" i="1"/>
  <c r="O142" i="1"/>
  <c r="O140" i="1"/>
  <c r="O139" i="1"/>
  <c r="O138" i="1"/>
  <c r="O137" i="1"/>
  <c r="O135" i="1"/>
  <c r="O134" i="1"/>
  <c r="O133" i="1"/>
  <c r="O132" i="1"/>
  <c r="O129" i="1"/>
  <c r="O127" i="1"/>
  <c r="O126" i="1"/>
  <c r="O125" i="1"/>
  <c r="O124" i="1"/>
  <c r="O123" i="1"/>
  <c r="O121" i="1"/>
  <c r="O120" i="1"/>
  <c r="O119" i="1"/>
  <c r="O118" i="1"/>
  <c r="O117" i="1"/>
  <c r="O115" i="1"/>
  <c r="O114" i="1"/>
  <c r="O113" i="1"/>
  <c r="O111" i="1"/>
  <c r="O110" i="1"/>
  <c r="O109" i="1"/>
  <c r="O108" i="1"/>
  <c r="O107" i="1"/>
  <c r="O106" i="1"/>
  <c r="O105" i="1"/>
  <c r="O104" i="1"/>
  <c r="O102" i="1"/>
  <c r="O101" i="1"/>
  <c r="O100" i="1"/>
  <c r="O99" i="1"/>
  <c r="O98" i="1"/>
  <c r="O97" i="1"/>
  <c r="O96" i="1"/>
  <c r="O94" i="1"/>
  <c r="O93" i="1"/>
  <c r="O92" i="1"/>
  <c r="O91" i="1"/>
  <c r="O90" i="1"/>
  <c r="O88" i="1"/>
  <c r="O87" i="1"/>
  <c r="O86" i="1"/>
  <c r="O85" i="1"/>
  <c r="O82" i="1"/>
  <c r="O81" i="1"/>
  <c r="O79" i="1"/>
  <c r="O78" i="1"/>
  <c r="O74" i="1"/>
  <c r="O73" i="1"/>
  <c r="O72" i="1"/>
  <c r="O71" i="1"/>
  <c r="O70" i="1"/>
  <c r="O68" i="1"/>
  <c r="O66" i="1"/>
  <c r="O65" i="1"/>
  <c r="O64" i="1"/>
  <c r="O63" i="1"/>
  <c r="O62" i="1"/>
  <c r="O60" i="1"/>
  <c r="O59" i="1"/>
  <c r="O57" i="1"/>
  <c r="O56" i="1"/>
  <c r="O47" i="1"/>
  <c r="C47" i="1" s="1"/>
  <c r="O46" i="1"/>
  <c r="C46" i="1" s="1"/>
  <c r="O23" i="1"/>
  <c r="O22" i="1"/>
  <c r="I23" i="1"/>
  <c r="C233" i="2" l="1"/>
  <c r="L26" i="2"/>
  <c r="L20" i="2" s="1"/>
  <c r="C141" i="2"/>
  <c r="C144" i="2"/>
  <c r="C290" i="2"/>
  <c r="I53" i="2"/>
  <c r="M75" i="2"/>
  <c r="E75" i="2"/>
  <c r="E52" i="2" s="1"/>
  <c r="O259" i="2"/>
  <c r="O230" i="2" s="1"/>
  <c r="L270" i="2"/>
  <c r="L269" i="2" s="1"/>
  <c r="C272" i="2"/>
  <c r="C151" i="2"/>
  <c r="C246" i="2"/>
  <c r="I204" i="2"/>
  <c r="C276" i="2"/>
  <c r="I174" i="2"/>
  <c r="I173" i="2" s="1"/>
  <c r="C173" i="2" s="1"/>
  <c r="O130" i="2"/>
  <c r="O53" i="2"/>
  <c r="H230" i="2"/>
  <c r="H194" i="2" s="1"/>
  <c r="G75" i="2"/>
  <c r="G52" i="2" s="1"/>
  <c r="N230" i="2"/>
  <c r="N194" i="2" s="1"/>
  <c r="C95" i="2"/>
  <c r="L259" i="2"/>
  <c r="L230" i="2" s="1"/>
  <c r="C112" i="2"/>
  <c r="C103" i="2"/>
  <c r="K75" i="2"/>
  <c r="K52" i="2" s="1"/>
  <c r="J194" i="2"/>
  <c r="C179" i="2"/>
  <c r="L53" i="2"/>
  <c r="F20" i="2"/>
  <c r="G194" i="2"/>
  <c r="O204" i="2"/>
  <c r="O195" i="2" s="1"/>
  <c r="O83" i="2"/>
  <c r="J75" i="2"/>
  <c r="J286" i="2" s="1"/>
  <c r="O76" i="2"/>
  <c r="O20" i="2"/>
  <c r="H75" i="2"/>
  <c r="H52" i="2" s="1"/>
  <c r="L130" i="2"/>
  <c r="D75" i="2"/>
  <c r="O270" i="2"/>
  <c r="O269" i="2" s="1"/>
  <c r="M52" i="2"/>
  <c r="C188" i="2"/>
  <c r="N75" i="2"/>
  <c r="K194" i="2"/>
  <c r="I231" i="2"/>
  <c r="I230" i="2" s="1"/>
  <c r="L204" i="2"/>
  <c r="L195" i="2" s="1"/>
  <c r="E194" i="2"/>
  <c r="M286" i="2"/>
  <c r="C122" i="2"/>
  <c r="D194" i="2"/>
  <c r="F270" i="2"/>
  <c r="C205" i="2"/>
  <c r="F204" i="2"/>
  <c r="M194" i="2"/>
  <c r="C264" i="2"/>
  <c r="I130" i="2"/>
  <c r="C55" i="2"/>
  <c r="F54" i="2"/>
  <c r="I289" i="2"/>
  <c r="I288" i="2" s="1"/>
  <c r="C288" i="2" s="1"/>
  <c r="C131" i="2"/>
  <c r="L83" i="2"/>
  <c r="C235" i="2"/>
  <c r="C216" i="2"/>
  <c r="C166" i="2"/>
  <c r="F165" i="2"/>
  <c r="C165" i="2" s="1"/>
  <c r="C252" i="2"/>
  <c r="F251" i="2"/>
  <c r="C251" i="2" s="1"/>
  <c r="I83" i="2"/>
  <c r="C174" i="2"/>
  <c r="F130" i="2"/>
  <c r="F67" i="2"/>
  <c r="C67" i="2" s="1"/>
  <c r="C69" i="2"/>
  <c r="O75" i="2"/>
  <c r="O52" i="2" s="1"/>
  <c r="C26" i="2"/>
  <c r="C198" i="2"/>
  <c r="I196" i="2"/>
  <c r="I195" i="2" s="1"/>
  <c r="C260" i="2"/>
  <c r="F259" i="2"/>
  <c r="C192" i="2"/>
  <c r="F191" i="2"/>
  <c r="C175" i="2"/>
  <c r="C84" i="2"/>
  <c r="F83" i="2"/>
  <c r="C58" i="2"/>
  <c r="I76" i="2"/>
  <c r="C76" i="2" s="1"/>
  <c r="C77" i="2"/>
  <c r="C116" i="2"/>
  <c r="C89" i="2"/>
  <c r="O290" i="1"/>
  <c r="N290" i="1"/>
  <c r="O283" i="1"/>
  <c r="N283" i="1"/>
  <c r="O281" i="1"/>
  <c r="N281" i="1"/>
  <c r="O276" i="1"/>
  <c r="N276" i="1"/>
  <c r="O272" i="1"/>
  <c r="N272" i="1"/>
  <c r="O264" i="1"/>
  <c r="N264" i="1"/>
  <c r="O260" i="1"/>
  <c r="N260" i="1"/>
  <c r="O252" i="1"/>
  <c r="O251" i="1" s="1"/>
  <c r="N252" i="1"/>
  <c r="N251" i="1" s="1"/>
  <c r="O246" i="1"/>
  <c r="N246" i="1"/>
  <c r="O238" i="1"/>
  <c r="N238" i="1"/>
  <c r="O235" i="1"/>
  <c r="N235" i="1"/>
  <c r="O233" i="1"/>
  <c r="N233" i="1"/>
  <c r="O227" i="1"/>
  <c r="N227" i="1"/>
  <c r="O216" i="1"/>
  <c r="N216" i="1"/>
  <c r="O205" i="1"/>
  <c r="N205" i="1"/>
  <c r="O198" i="1"/>
  <c r="O196" i="1" s="1"/>
  <c r="N198" i="1"/>
  <c r="N196" i="1" s="1"/>
  <c r="O192" i="1"/>
  <c r="O191" i="1" s="1"/>
  <c r="N192" i="1"/>
  <c r="N191" i="1" s="1"/>
  <c r="O188" i="1"/>
  <c r="N188" i="1"/>
  <c r="O184" i="1"/>
  <c r="N184" i="1"/>
  <c r="O179" i="1"/>
  <c r="N179" i="1"/>
  <c r="O175" i="1"/>
  <c r="N175" i="1"/>
  <c r="O166" i="1"/>
  <c r="O165" i="1" s="1"/>
  <c r="N166" i="1"/>
  <c r="N165" i="1" s="1"/>
  <c r="O160" i="1"/>
  <c r="N160" i="1"/>
  <c r="O151" i="1"/>
  <c r="N151" i="1"/>
  <c r="O144" i="1"/>
  <c r="N144" i="1"/>
  <c r="O141" i="1"/>
  <c r="N141" i="1"/>
  <c r="O136" i="1"/>
  <c r="N136" i="1"/>
  <c r="O131" i="1"/>
  <c r="N131" i="1"/>
  <c r="O128" i="1"/>
  <c r="N128" i="1"/>
  <c r="O122" i="1"/>
  <c r="N122" i="1"/>
  <c r="O116" i="1"/>
  <c r="N116" i="1"/>
  <c r="O112" i="1"/>
  <c r="N112" i="1"/>
  <c r="O103" i="1"/>
  <c r="N103" i="1"/>
  <c r="O95" i="1"/>
  <c r="N95" i="1"/>
  <c r="O89" i="1"/>
  <c r="N89" i="1"/>
  <c r="O84" i="1"/>
  <c r="N84" i="1"/>
  <c r="O80" i="1"/>
  <c r="N80" i="1"/>
  <c r="O77" i="1"/>
  <c r="N77" i="1"/>
  <c r="O69" i="1"/>
  <c r="O67" i="1" s="1"/>
  <c r="N69" i="1"/>
  <c r="N67" i="1" s="1"/>
  <c r="O58" i="1"/>
  <c r="N58" i="1"/>
  <c r="O55" i="1"/>
  <c r="N55" i="1"/>
  <c r="O45" i="1"/>
  <c r="C45" i="1" s="1"/>
  <c r="N45" i="1"/>
  <c r="O21" i="1"/>
  <c r="N21" i="1"/>
  <c r="L60" i="1"/>
  <c r="L298" i="1"/>
  <c r="L297" i="1"/>
  <c r="L296" i="1"/>
  <c r="L295" i="1"/>
  <c r="L294" i="1"/>
  <c r="L293" i="1"/>
  <c r="L292" i="1"/>
  <c r="L291" i="1"/>
  <c r="L285" i="1"/>
  <c r="L284" i="1"/>
  <c r="L282" i="1"/>
  <c r="L280" i="1"/>
  <c r="L279" i="1"/>
  <c r="L278" i="1"/>
  <c r="L277" i="1"/>
  <c r="L275" i="1"/>
  <c r="L274" i="1"/>
  <c r="L273" i="1"/>
  <c r="L271" i="1"/>
  <c r="L268" i="1"/>
  <c r="L267" i="1"/>
  <c r="L266" i="1"/>
  <c r="L265" i="1"/>
  <c r="L263" i="1"/>
  <c r="L262" i="1"/>
  <c r="L261" i="1"/>
  <c r="L258" i="1"/>
  <c r="L257" i="1"/>
  <c r="L256" i="1"/>
  <c r="L255" i="1"/>
  <c r="L254" i="1"/>
  <c r="L253" i="1"/>
  <c r="L250" i="1"/>
  <c r="L249" i="1"/>
  <c r="L248" i="1"/>
  <c r="L247" i="1"/>
  <c r="L245" i="1"/>
  <c r="L244" i="1"/>
  <c r="L243" i="1"/>
  <c r="L242" i="1"/>
  <c r="L241" i="1"/>
  <c r="L240" i="1"/>
  <c r="L239" i="1"/>
  <c r="L237" i="1"/>
  <c r="L236" i="1"/>
  <c r="L234" i="1"/>
  <c r="L233" i="1" s="1"/>
  <c r="L232" i="1"/>
  <c r="L229" i="1"/>
  <c r="L228" i="1"/>
  <c r="L227" i="1" s="1"/>
  <c r="L226" i="1"/>
  <c r="L225" i="1"/>
  <c r="L224" i="1"/>
  <c r="L223" i="1"/>
  <c r="L222" i="1"/>
  <c r="L221" i="1"/>
  <c r="L220" i="1"/>
  <c r="L219" i="1"/>
  <c r="L218" i="1"/>
  <c r="L217" i="1"/>
  <c r="L215" i="1"/>
  <c r="L214" i="1"/>
  <c r="L213" i="1"/>
  <c r="L212" i="1"/>
  <c r="L211" i="1"/>
  <c r="L210" i="1"/>
  <c r="L209" i="1"/>
  <c r="L208" i="1"/>
  <c r="L207" i="1"/>
  <c r="L206" i="1"/>
  <c r="L203" i="1"/>
  <c r="L202" i="1"/>
  <c r="L201" i="1"/>
  <c r="L200" i="1"/>
  <c r="L199" i="1"/>
  <c r="L197" i="1"/>
  <c r="L193" i="1"/>
  <c r="L192" i="1" s="1"/>
  <c r="L191" i="1" s="1"/>
  <c r="L190" i="1"/>
  <c r="L189" i="1"/>
  <c r="L186" i="1"/>
  <c r="L185" i="1"/>
  <c r="L183" i="1"/>
  <c r="L182" i="1"/>
  <c r="L181" i="1"/>
  <c r="L180" i="1"/>
  <c r="L178" i="1"/>
  <c r="L177" i="1"/>
  <c r="L176" i="1"/>
  <c r="L172" i="1"/>
  <c r="L171" i="1"/>
  <c r="L170" i="1"/>
  <c r="L169" i="1"/>
  <c r="L168" i="1"/>
  <c r="L167" i="1"/>
  <c r="L164" i="1"/>
  <c r="L163" i="1"/>
  <c r="L162" i="1"/>
  <c r="L161" i="1"/>
  <c r="L159" i="1"/>
  <c r="L158" i="1"/>
  <c r="L157" i="1"/>
  <c r="L156" i="1"/>
  <c r="L155" i="1"/>
  <c r="L154" i="1"/>
  <c r="L153" i="1"/>
  <c r="L152" i="1"/>
  <c r="L150" i="1"/>
  <c r="L149" i="1"/>
  <c r="L148" i="1"/>
  <c r="L147" i="1"/>
  <c r="L146" i="1"/>
  <c r="L145" i="1"/>
  <c r="L143" i="1"/>
  <c r="L142" i="1"/>
  <c r="L140" i="1"/>
  <c r="L139" i="1"/>
  <c r="L138" i="1"/>
  <c r="L137" i="1"/>
  <c r="L135" i="1"/>
  <c r="L134" i="1"/>
  <c r="L133" i="1"/>
  <c r="L132" i="1"/>
  <c r="L129" i="1"/>
  <c r="L128" i="1" s="1"/>
  <c r="L127" i="1"/>
  <c r="L126" i="1"/>
  <c r="L125" i="1"/>
  <c r="L124" i="1"/>
  <c r="L123" i="1"/>
  <c r="L121" i="1"/>
  <c r="L120" i="1"/>
  <c r="L119" i="1"/>
  <c r="L118" i="1"/>
  <c r="L117" i="1"/>
  <c r="L115" i="1"/>
  <c r="L114" i="1"/>
  <c r="L113" i="1"/>
  <c r="L111" i="1"/>
  <c r="L110" i="1"/>
  <c r="L109" i="1"/>
  <c r="L108" i="1"/>
  <c r="L107" i="1"/>
  <c r="L106" i="1"/>
  <c r="L105" i="1"/>
  <c r="L104" i="1"/>
  <c r="L102" i="1"/>
  <c r="L101" i="1"/>
  <c r="L100" i="1"/>
  <c r="L99" i="1"/>
  <c r="L98" i="1"/>
  <c r="L97" i="1"/>
  <c r="L96" i="1"/>
  <c r="L94" i="1"/>
  <c r="L93" i="1"/>
  <c r="L92" i="1"/>
  <c r="L91" i="1"/>
  <c r="L90" i="1"/>
  <c r="L88" i="1"/>
  <c r="L87" i="1"/>
  <c r="L86" i="1"/>
  <c r="L85" i="1"/>
  <c r="L82" i="1"/>
  <c r="L81" i="1"/>
  <c r="L79" i="1"/>
  <c r="L78" i="1"/>
  <c r="L74" i="1"/>
  <c r="L73" i="1"/>
  <c r="L72" i="1"/>
  <c r="L71" i="1"/>
  <c r="L70" i="1"/>
  <c r="L68" i="1"/>
  <c r="L66" i="1"/>
  <c r="L65" i="1"/>
  <c r="L64" i="1"/>
  <c r="L63" i="1"/>
  <c r="L62" i="1"/>
  <c r="L61" i="1"/>
  <c r="L59" i="1"/>
  <c r="L57" i="1"/>
  <c r="L56" i="1"/>
  <c r="L44" i="1"/>
  <c r="L40" i="1"/>
  <c r="C40" i="1" s="1"/>
  <c r="L39" i="1"/>
  <c r="C39" i="1" s="1"/>
  <c r="L38" i="1"/>
  <c r="C38" i="1" s="1"/>
  <c r="L37" i="1"/>
  <c r="C37" i="1" s="1"/>
  <c r="L35" i="1"/>
  <c r="C35" i="1" s="1"/>
  <c r="L34" i="1"/>
  <c r="C34" i="1" s="1"/>
  <c r="L32" i="1"/>
  <c r="L30" i="1"/>
  <c r="C30" i="1" s="1"/>
  <c r="L29" i="1"/>
  <c r="C29" i="1" s="1"/>
  <c r="L28" i="1"/>
  <c r="C28" i="1" s="1"/>
  <c r="L23" i="1"/>
  <c r="L22" i="1"/>
  <c r="K290" i="1"/>
  <c r="K283" i="1"/>
  <c r="L281" i="1"/>
  <c r="K281" i="1"/>
  <c r="K276" i="1"/>
  <c r="K272" i="1"/>
  <c r="K264" i="1"/>
  <c r="K260" i="1"/>
  <c r="K252" i="1"/>
  <c r="K251" i="1" s="1"/>
  <c r="K246" i="1"/>
  <c r="K238" i="1"/>
  <c r="K235" i="1"/>
  <c r="K233" i="1"/>
  <c r="K227" i="1"/>
  <c r="K216" i="1"/>
  <c r="K205" i="1"/>
  <c r="K198" i="1"/>
  <c r="K196" i="1" s="1"/>
  <c r="K192" i="1"/>
  <c r="K191" i="1" s="1"/>
  <c r="K188" i="1"/>
  <c r="K184" i="1"/>
  <c r="K179" i="1"/>
  <c r="K175" i="1"/>
  <c r="K166" i="1"/>
  <c r="K165" i="1" s="1"/>
  <c r="K160" i="1"/>
  <c r="K151" i="1"/>
  <c r="K144" i="1"/>
  <c r="K141" i="1"/>
  <c r="K136" i="1"/>
  <c r="K131" i="1"/>
  <c r="K128" i="1"/>
  <c r="K122" i="1"/>
  <c r="K116" i="1"/>
  <c r="K112" i="1"/>
  <c r="K103" i="1"/>
  <c r="K95" i="1"/>
  <c r="K89" i="1"/>
  <c r="K84" i="1"/>
  <c r="K80" i="1"/>
  <c r="K77" i="1"/>
  <c r="K69" i="1"/>
  <c r="K67" i="1" s="1"/>
  <c r="K58" i="1"/>
  <c r="K55" i="1"/>
  <c r="L43" i="1"/>
  <c r="K43" i="1"/>
  <c r="K36" i="1"/>
  <c r="K33" i="1"/>
  <c r="K31" i="1"/>
  <c r="K27" i="1"/>
  <c r="K21" i="1"/>
  <c r="I298" i="1"/>
  <c r="I297" i="1"/>
  <c r="I296" i="1"/>
  <c r="I295" i="1"/>
  <c r="I294" i="1"/>
  <c r="I293" i="1"/>
  <c r="I292" i="1"/>
  <c r="I291" i="1"/>
  <c r="I285" i="1"/>
  <c r="I284" i="1"/>
  <c r="I282" i="1"/>
  <c r="I281" i="1" s="1"/>
  <c r="I280" i="1"/>
  <c r="I279" i="1"/>
  <c r="I278" i="1"/>
  <c r="I277" i="1"/>
  <c r="I275" i="1"/>
  <c r="I274" i="1"/>
  <c r="I273" i="1"/>
  <c r="I271" i="1"/>
  <c r="I268" i="1"/>
  <c r="I267" i="1"/>
  <c r="I266" i="1"/>
  <c r="I265" i="1"/>
  <c r="I263" i="1"/>
  <c r="I262" i="1"/>
  <c r="I261" i="1"/>
  <c r="I258" i="1"/>
  <c r="I257" i="1"/>
  <c r="I256" i="1"/>
  <c r="I255" i="1"/>
  <c r="I254" i="1"/>
  <c r="I253" i="1"/>
  <c r="I250" i="1"/>
  <c r="I249" i="1"/>
  <c r="I248" i="1"/>
  <c r="I247" i="1"/>
  <c r="I245" i="1"/>
  <c r="I244" i="1"/>
  <c r="I243" i="1"/>
  <c r="I242" i="1"/>
  <c r="I241" i="1"/>
  <c r="I240" i="1"/>
  <c r="I239" i="1"/>
  <c r="I237" i="1"/>
  <c r="I236" i="1"/>
  <c r="I234" i="1"/>
  <c r="I233" i="1" s="1"/>
  <c r="I232" i="1"/>
  <c r="I229" i="1"/>
  <c r="I228" i="1"/>
  <c r="I227" i="1" s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3" i="1"/>
  <c r="I202" i="1"/>
  <c r="I201" i="1"/>
  <c r="I200" i="1"/>
  <c r="I199" i="1"/>
  <c r="I197" i="1"/>
  <c r="I193" i="1"/>
  <c r="I192" i="1" s="1"/>
  <c r="I191" i="1" s="1"/>
  <c r="I190" i="1"/>
  <c r="I189" i="1"/>
  <c r="I186" i="1"/>
  <c r="I185" i="1"/>
  <c r="I183" i="1"/>
  <c r="I182" i="1"/>
  <c r="I181" i="1"/>
  <c r="I180" i="1"/>
  <c r="I178" i="1"/>
  <c r="I177" i="1"/>
  <c r="I176" i="1"/>
  <c r="I172" i="1"/>
  <c r="I171" i="1"/>
  <c r="I170" i="1"/>
  <c r="I169" i="1"/>
  <c r="I168" i="1"/>
  <c r="I167" i="1"/>
  <c r="I164" i="1"/>
  <c r="I163" i="1"/>
  <c r="I162" i="1"/>
  <c r="I161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3" i="1"/>
  <c r="I142" i="1"/>
  <c r="I140" i="1"/>
  <c r="I139" i="1"/>
  <c r="I138" i="1"/>
  <c r="I137" i="1"/>
  <c r="I135" i="1"/>
  <c r="I134" i="1"/>
  <c r="I133" i="1"/>
  <c r="I132" i="1"/>
  <c r="I129" i="1"/>
  <c r="I128" i="1" s="1"/>
  <c r="I127" i="1"/>
  <c r="I126" i="1"/>
  <c r="I125" i="1"/>
  <c r="I124" i="1"/>
  <c r="I123" i="1"/>
  <c r="I121" i="1"/>
  <c r="I120" i="1"/>
  <c r="I119" i="1"/>
  <c r="I118" i="1"/>
  <c r="I117" i="1"/>
  <c r="I115" i="1"/>
  <c r="I114" i="1"/>
  <c r="I113" i="1"/>
  <c r="I111" i="1"/>
  <c r="I110" i="1"/>
  <c r="I109" i="1"/>
  <c r="I108" i="1"/>
  <c r="I107" i="1"/>
  <c r="I106" i="1"/>
  <c r="I105" i="1"/>
  <c r="I104" i="1"/>
  <c r="I102" i="1"/>
  <c r="I101" i="1"/>
  <c r="I100" i="1"/>
  <c r="I99" i="1"/>
  <c r="I98" i="1"/>
  <c r="I97" i="1"/>
  <c r="I96" i="1"/>
  <c r="I94" i="1"/>
  <c r="I93" i="1"/>
  <c r="I92" i="1"/>
  <c r="I91" i="1"/>
  <c r="I90" i="1"/>
  <c r="I88" i="1"/>
  <c r="I87" i="1"/>
  <c r="I86" i="1"/>
  <c r="I85" i="1"/>
  <c r="I82" i="1"/>
  <c r="I81" i="1"/>
  <c r="I79" i="1"/>
  <c r="I78" i="1"/>
  <c r="I74" i="1"/>
  <c r="I73" i="1"/>
  <c r="I72" i="1"/>
  <c r="I71" i="1"/>
  <c r="I70" i="1"/>
  <c r="I68" i="1"/>
  <c r="I66" i="1"/>
  <c r="I65" i="1"/>
  <c r="I64" i="1"/>
  <c r="I63" i="1"/>
  <c r="I62" i="1"/>
  <c r="I61" i="1"/>
  <c r="I60" i="1"/>
  <c r="I59" i="1"/>
  <c r="I57" i="1"/>
  <c r="I56" i="1"/>
  <c r="I44" i="1"/>
  <c r="I43" i="1" s="1"/>
  <c r="I24" i="1"/>
  <c r="I22" i="1"/>
  <c r="I21" i="1" s="1"/>
  <c r="H290" i="1"/>
  <c r="H283" i="1"/>
  <c r="H281" i="1"/>
  <c r="H276" i="1"/>
  <c r="H272" i="1"/>
  <c r="H264" i="1"/>
  <c r="H260" i="1"/>
  <c r="H252" i="1"/>
  <c r="H251" i="1" s="1"/>
  <c r="H246" i="1"/>
  <c r="H238" i="1"/>
  <c r="H235" i="1"/>
  <c r="H233" i="1"/>
  <c r="H227" i="1"/>
  <c r="H216" i="1"/>
  <c r="H205" i="1"/>
  <c r="H198" i="1"/>
  <c r="H196" i="1" s="1"/>
  <c r="H192" i="1"/>
  <c r="H191" i="1" s="1"/>
  <c r="H188" i="1"/>
  <c r="H184" i="1"/>
  <c r="H179" i="1"/>
  <c r="H175" i="1"/>
  <c r="H166" i="1"/>
  <c r="H165" i="1" s="1"/>
  <c r="H160" i="1"/>
  <c r="H151" i="1"/>
  <c r="H144" i="1"/>
  <c r="H141" i="1"/>
  <c r="H136" i="1"/>
  <c r="H131" i="1"/>
  <c r="H128" i="1"/>
  <c r="H122" i="1"/>
  <c r="H116" i="1"/>
  <c r="H112" i="1"/>
  <c r="H103" i="1"/>
  <c r="H95" i="1"/>
  <c r="H89" i="1"/>
  <c r="H84" i="1"/>
  <c r="H80" i="1"/>
  <c r="H77" i="1"/>
  <c r="H69" i="1"/>
  <c r="H67" i="1" s="1"/>
  <c r="H58" i="1"/>
  <c r="H55" i="1"/>
  <c r="H43" i="1"/>
  <c r="H21" i="1"/>
  <c r="F298" i="1"/>
  <c r="F297" i="1"/>
  <c r="F296" i="1"/>
  <c r="C296" i="1" s="1"/>
  <c r="F295" i="1"/>
  <c r="C295" i="1" s="1"/>
  <c r="F294" i="1"/>
  <c r="F293" i="1"/>
  <c r="F292" i="1"/>
  <c r="C292" i="1" s="1"/>
  <c r="F291" i="1"/>
  <c r="C291" i="1" s="1"/>
  <c r="F285" i="1"/>
  <c r="F284" i="1"/>
  <c r="F282" i="1"/>
  <c r="F280" i="1"/>
  <c r="C280" i="1" s="1"/>
  <c r="F279" i="1"/>
  <c r="F278" i="1"/>
  <c r="F277" i="1"/>
  <c r="C277" i="1" s="1"/>
  <c r="F275" i="1"/>
  <c r="C275" i="1" s="1"/>
  <c r="F274" i="1"/>
  <c r="F273" i="1"/>
  <c r="F271" i="1"/>
  <c r="C271" i="1" s="1"/>
  <c r="F268" i="1"/>
  <c r="C268" i="1" s="1"/>
  <c r="F267" i="1"/>
  <c r="F266" i="1"/>
  <c r="F265" i="1"/>
  <c r="C265" i="1" s="1"/>
  <c r="F263" i="1"/>
  <c r="C263" i="1" s="1"/>
  <c r="F262" i="1"/>
  <c r="F261" i="1"/>
  <c r="F258" i="1"/>
  <c r="C258" i="1" s="1"/>
  <c r="F257" i="1"/>
  <c r="C257" i="1" s="1"/>
  <c r="F256" i="1"/>
  <c r="F255" i="1"/>
  <c r="F254" i="1"/>
  <c r="C254" i="1" s="1"/>
  <c r="F253" i="1"/>
  <c r="C253" i="1" s="1"/>
  <c r="F250" i="1"/>
  <c r="F249" i="1"/>
  <c r="F248" i="1"/>
  <c r="C248" i="1" s="1"/>
  <c r="F247" i="1"/>
  <c r="C247" i="1" s="1"/>
  <c r="F245" i="1"/>
  <c r="F244" i="1"/>
  <c r="F243" i="1"/>
  <c r="C243" i="1" s="1"/>
  <c r="F242" i="1"/>
  <c r="C242" i="1" s="1"/>
  <c r="F241" i="1"/>
  <c r="F240" i="1"/>
  <c r="F239" i="1"/>
  <c r="C239" i="1" s="1"/>
  <c r="F237" i="1"/>
  <c r="C237" i="1" s="1"/>
  <c r="F236" i="1"/>
  <c r="F234" i="1"/>
  <c r="F232" i="1"/>
  <c r="C232" i="1" s="1"/>
  <c r="F229" i="1"/>
  <c r="C229" i="1" s="1"/>
  <c r="F228" i="1"/>
  <c r="F226" i="1"/>
  <c r="F225" i="1"/>
  <c r="C225" i="1" s="1"/>
  <c r="F224" i="1"/>
  <c r="C224" i="1" s="1"/>
  <c r="F223" i="1"/>
  <c r="F222" i="1"/>
  <c r="F221" i="1"/>
  <c r="C221" i="1" s="1"/>
  <c r="F220" i="1"/>
  <c r="C220" i="1" s="1"/>
  <c r="F219" i="1"/>
  <c r="F218" i="1"/>
  <c r="F217" i="1"/>
  <c r="C217" i="1" s="1"/>
  <c r="F215" i="1"/>
  <c r="C215" i="1" s="1"/>
  <c r="F214" i="1"/>
  <c r="F213" i="1"/>
  <c r="F212" i="1"/>
  <c r="C212" i="1" s="1"/>
  <c r="F211" i="1"/>
  <c r="C211" i="1" s="1"/>
  <c r="F210" i="1"/>
  <c r="F209" i="1"/>
  <c r="F208" i="1"/>
  <c r="C208" i="1" s="1"/>
  <c r="F207" i="1"/>
  <c r="C207" i="1" s="1"/>
  <c r="F206" i="1"/>
  <c r="F203" i="1"/>
  <c r="F202" i="1"/>
  <c r="C202" i="1" s="1"/>
  <c r="F201" i="1"/>
  <c r="C201" i="1" s="1"/>
  <c r="F200" i="1"/>
  <c r="F199" i="1"/>
  <c r="F197" i="1"/>
  <c r="C197" i="1" s="1"/>
  <c r="F193" i="1"/>
  <c r="F190" i="1"/>
  <c r="F189" i="1"/>
  <c r="F186" i="1"/>
  <c r="C186" i="1" s="1"/>
  <c r="F185" i="1"/>
  <c r="C185" i="1" s="1"/>
  <c r="F183" i="1"/>
  <c r="F182" i="1"/>
  <c r="F181" i="1"/>
  <c r="C181" i="1" s="1"/>
  <c r="F180" i="1"/>
  <c r="C180" i="1" s="1"/>
  <c r="F178" i="1"/>
  <c r="F177" i="1"/>
  <c r="F176" i="1"/>
  <c r="C176" i="1" s="1"/>
  <c r="F172" i="1"/>
  <c r="C172" i="1" s="1"/>
  <c r="F171" i="1"/>
  <c r="F170" i="1"/>
  <c r="F169" i="1"/>
  <c r="C169" i="1" s="1"/>
  <c r="F168" i="1"/>
  <c r="C168" i="1" s="1"/>
  <c r="F167" i="1"/>
  <c r="F164" i="1"/>
  <c r="F163" i="1"/>
  <c r="C163" i="1" s="1"/>
  <c r="F162" i="1"/>
  <c r="C162" i="1" s="1"/>
  <c r="F161" i="1"/>
  <c r="F159" i="1"/>
  <c r="F158" i="1"/>
  <c r="C158" i="1" s="1"/>
  <c r="F157" i="1"/>
  <c r="C157" i="1" s="1"/>
  <c r="F156" i="1"/>
  <c r="F155" i="1"/>
  <c r="F154" i="1"/>
  <c r="C154" i="1" s="1"/>
  <c r="F153" i="1"/>
  <c r="C153" i="1" s="1"/>
  <c r="F152" i="1"/>
  <c r="F150" i="1"/>
  <c r="F149" i="1"/>
  <c r="C149" i="1" s="1"/>
  <c r="F148" i="1"/>
  <c r="C148" i="1" s="1"/>
  <c r="F147" i="1"/>
  <c r="F146" i="1"/>
  <c r="F145" i="1"/>
  <c r="C145" i="1" s="1"/>
  <c r="F143" i="1"/>
  <c r="C143" i="1" s="1"/>
  <c r="F142" i="1"/>
  <c r="F140" i="1"/>
  <c r="F139" i="1"/>
  <c r="C139" i="1" s="1"/>
  <c r="F138" i="1"/>
  <c r="C138" i="1" s="1"/>
  <c r="F137" i="1"/>
  <c r="F135" i="1"/>
  <c r="F134" i="1"/>
  <c r="C134" i="1" s="1"/>
  <c r="F133" i="1"/>
  <c r="C133" i="1" s="1"/>
  <c r="F132" i="1"/>
  <c r="F129" i="1"/>
  <c r="F127" i="1"/>
  <c r="C127" i="1" s="1"/>
  <c r="F126" i="1"/>
  <c r="C126" i="1" s="1"/>
  <c r="F125" i="1"/>
  <c r="F124" i="1"/>
  <c r="F123" i="1"/>
  <c r="C123" i="1" s="1"/>
  <c r="F121" i="1"/>
  <c r="C121" i="1" s="1"/>
  <c r="F120" i="1"/>
  <c r="F119" i="1"/>
  <c r="F118" i="1"/>
  <c r="C118" i="1" s="1"/>
  <c r="F117" i="1"/>
  <c r="C117" i="1" s="1"/>
  <c r="F115" i="1"/>
  <c r="F114" i="1"/>
  <c r="F113" i="1"/>
  <c r="C113" i="1" s="1"/>
  <c r="F111" i="1"/>
  <c r="C111" i="1" s="1"/>
  <c r="F110" i="1"/>
  <c r="F109" i="1"/>
  <c r="F108" i="1"/>
  <c r="C108" i="1" s="1"/>
  <c r="F107" i="1"/>
  <c r="C107" i="1" s="1"/>
  <c r="F106" i="1"/>
  <c r="F105" i="1"/>
  <c r="F104" i="1"/>
  <c r="C104" i="1" s="1"/>
  <c r="F102" i="1"/>
  <c r="C102" i="1" s="1"/>
  <c r="F101" i="1"/>
  <c r="F100" i="1"/>
  <c r="F99" i="1"/>
  <c r="C99" i="1" s="1"/>
  <c r="F98" i="1"/>
  <c r="C98" i="1" s="1"/>
  <c r="F97" i="1"/>
  <c r="F96" i="1"/>
  <c r="F94" i="1"/>
  <c r="C94" i="1" s="1"/>
  <c r="F93" i="1"/>
  <c r="C93" i="1" s="1"/>
  <c r="F92" i="1"/>
  <c r="F91" i="1"/>
  <c r="F90" i="1"/>
  <c r="C90" i="1" s="1"/>
  <c r="F88" i="1"/>
  <c r="C88" i="1" s="1"/>
  <c r="F87" i="1"/>
  <c r="F86" i="1"/>
  <c r="F85" i="1"/>
  <c r="C85" i="1" s="1"/>
  <c r="F82" i="1"/>
  <c r="C82" i="1" s="1"/>
  <c r="F81" i="1"/>
  <c r="F79" i="1"/>
  <c r="F78" i="1"/>
  <c r="C78" i="1" s="1"/>
  <c r="F74" i="1"/>
  <c r="C74" i="1" s="1"/>
  <c r="F73" i="1"/>
  <c r="F72" i="1"/>
  <c r="F71" i="1"/>
  <c r="C71" i="1" s="1"/>
  <c r="F70" i="1"/>
  <c r="C70" i="1" s="1"/>
  <c r="F68" i="1"/>
  <c r="F66" i="1"/>
  <c r="F65" i="1"/>
  <c r="C65" i="1" s="1"/>
  <c r="F64" i="1"/>
  <c r="C64" i="1" s="1"/>
  <c r="F63" i="1"/>
  <c r="F62" i="1"/>
  <c r="F61" i="1"/>
  <c r="C61" i="1" s="1"/>
  <c r="F60" i="1"/>
  <c r="C60" i="1" s="1"/>
  <c r="F59" i="1"/>
  <c r="F57" i="1"/>
  <c r="F56" i="1"/>
  <c r="F44" i="1"/>
  <c r="F42" i="1"/>
  <c r="F25" i="1"/>
  <c r="C25" i="1" s="1"/>
  <c r="F24" i="1"/>
  <c r="F23" i="1"/>
  <c r="F22" i="1"/>
  <c r="C22" i="1" s="1"/>
  <c r="E290" i="1"/>
  <c r="E283" i="1"/>
  <c r="E281" i="1"/>
  <c r="E276" i="1"/>
  <c r="E272" i="1"/>
  <c r="E264" i="1"/>
  <c r="E260" i="1"/>
  <c r="E252" i="1"/>
  <c r="E251" i="1" s="1"/>
  <c r="E246" i="1"/>
  <c r="E238" i="1"/>
  <c r="E235" i="1"/>
  <c r="E233" i="1"/>
  <c r="E227" i="1"/>
  <c r="E216" i="1"/>
  <c r="E205" i="1"/>
  <c r="E198" i="1"/>
  <c r="E196" i="1" s="1"/>
  <c r="E192" i="1"/>
  <c r="E191" i="1" s="1"/>
  <c r="E188" i="1"/>
  <c r="E184" i="1"/>
  <c r="E179" i="1"/>
  <c r="E175" i="1"/>
  <c r="E166" i="1"/>
  <c r="E165" i="1" s="1"/>
  <c r="E160" i="1"/>
  <c r="E151" i="1"/>
  <c r="E144" i="1"/>
  <c r="E141" i="1"/>
  <c r="E136" i="1"/>
  <c r="E131" i="1"/>
  <c r="F128" i="1"/>
  <c r="E128" i="1"/>
  <c r="E122" i="1"/>
  <c r="E116" i="1"/>
  <c r="E112" i="1"/>
  <c r="E103" i="1"/>
  <c r="E95" i="1"/>
  <c r="E89" i="1"/>
  <c r="E84" i="1"/>
  <c r="E80" i="1"/>
  <c r="E77" i="1"/>
  <c r="E69" i="1"/>
  <c r="E67" i="1" s="1"/>
  <c r="E58" i="1"/>
  <c r="E55" i="1"/>
  <c r="E43" i="1"/>
  <c r="E41" i="1"/>
  <c r="E21" i="1"/>
  <c r="L75" i="2" l="1"/>
  <c r="L52" i="2" s="1"/>
  <c r="E286" i="2"/>
  <c r="J52" i="2"/>
  <c r="J51" i="2" s="1"/>
  <c r="M51" i="2"/>
  <c r="M50" i="2" s="1"/>
  <c r="E51" i="2"/>
  <c r="E50" i="2" s="1"/>
  <c r="C20" i="2"/>
  <c r="C259" i="2"/>
  <c r="C130" i="2"/>
  <c r="G51" i="2"/>
  <c r="G50" i="2" s="1"/>
  <c r="C204" i="2"/>
  <c r="K51" i="2"/>
  <c r="K287" i="2" s="1"/>
  <c r="G286" i="2"/>
  <c r="L194" i="2"/>
  <c r="L51" i="2" s="1"/>
  <c r="K286" i="2"/>
  <c r="K50" i="2"/>
  <c r="C231" i="2"/>
  <c r="H286" i="2"/>
  <c r="D286" i="2"/>
  <c r="D52" i="2"/>
  <c r="D51" i="2" s="1"/>
  <c r="C83" i="2"/>
  <c r="I194" i="2"/>
  <c r="C289" i="2"/>
  <c r="F230" i="2"/>
  <c r="C230" i="2" s="1"/>
  <c r="N52" i="2"/>
  <c r="N51" i="2" s="1"/>
  <c r="N286" i="2"/>
  <c r="H51" i="2"/>
  <c r="F75" i="2"/>
  <c r="F53" i="2"/>
  <c r="C54" i="2"/>
  <c r="I75" i="2"/>
  <c r="I52" i="2" s="1"/>
  <c r="F195" i="2"/>
  <c r="F269" i="2"/>
  <c r="C270" i="2"/>
  <c r="C191" i="2"/>
  <c r="F187" i="2"/>
  <c r="C187" i="2" s="1"/>
  <c r="O194" i="2"/>
  <c r="O51" i="2" s="1"/>
  <c r="O286" i="2"/>
  <c r="C196" i="2"/>
  <c r="L286" i="2"/>
  <c r="O289" i="1"/>
  <c r="O270" i="1"/>
  <c r="C23" i="1"/>
  <c r="C56" i="1"/>
  <c r="C128" i="1"/>
  <c r="C62" i="1"/>
  <c r="C66" i="1"/>
  <c r="C72" i="1"/>
  <c r="C79" i="1"/>
  <c r="C86" i="1"/>
  <c r="C91" i="1"/>
  <c r="C96" i="1"/>
  <c r="C100" i="1"/>
  <c r="C105" i="1"/>
  <c r="C109" i="1"/>
  <c r="C114" i="1"/>
  <c r="C119" i="1"/>
  <c r="C124" i="1"/>
  <c r="C129" i="1"/>
  <c r="C135" i="1"/>
  <c r="C140" i="1"/>
  <c r="C146" i="1"/>
  <c r="C150" i="1"/>
  <c r="C155" i="1"/>
  <c r="C159" i="1"/>
  <c r="C164" i="1"/>
  <c r="C170" i="1"/>
  <c r="C177" i="1"/>
  <c r="C182" i="1"/>
  <c r="C189" i="1"/>
  <c r="C199" i="1"/>
  <c r="C203" i="1"/>
  <c r="C209" i="1"/>
  <c r="C213" i="1"/>
  <c r="C218" i="1"/>
  <c r="C222" i="1"/>
  <c r="C226" i="1"/>
  <c r="C240" i="1"/>
  <c r="C244" i="1"/>
  <c r="C249" i="1"/>
  <c r="C255" i="1"/>
  <c r="C261" i="1"/>
  <c r="C266" i="1"/>
  <c r="C273" i="1"/>
  <c r="C278" i="1"/>
  <c r="C284" i="1"/>
  <c r="C293" i="1"/>
  <c r="C297" i="1"/>
  <c r="C24" i="1"/>
  <c r="F281" i="1"/>
  <c r="C281" i="1" s="1"/>
  <c r="C282" i="1"/>
  <c r="F233" i="1"/>
  <c r="C233" i="1" s="1"/>
  <c r="C234" i="1"/>
  <c r="F43" i="1"/>
  <c r="C43" i="1" s="1"/>
  <c r="C44" i="1"/>
  <c r="F192" i="1"/>
  <c r="C193" i="1"/>
  <c r="C57" i="1"/>
  <c r="F41" i="1"/>
  <c r="C41" i="1" s="1"/>
  <c r="C42" i="1"/>
  <c r="C59" i="1"/>
  <c r="C63" i="1"/>
  <c r="C68" i="1"/>
  <c r="C73" i="1"/>
  <c r="C81" i="1"/>
  <c r="C87" i="1"/>
  <c r="C92" i="1"/>
  <c r="C97" i="1"/>
  <c r="C101" i="1"/>
  <c r="C106" i="1"/>
  <c r="C110" i="1"/>
  <c r="C115" i="1"/>
  <c r="C120" i="1"/>
  <c r="C125" i="1"/>
  <c r="C132" i="1"/>
  <c r="C137" i="1"/>
  <c r="C142" i="1"/>
  <c r="C147" i="1"/>
  <c r="C152" i="1"/>
  <c r="C156" i="1"/>
  <c r="C161" i="1"/>
  <c r="C167" i="1"/>
  <c r="C171" i="1"/>
  <c r="C178" i="1"/>
  <c r="C183" i="1"/>
  <c r="C190" i="1"/>
  <c r="C200" i="1"/>
  <c r="C206" i="1"/>
  <c r="C210" i="1"/>
  <c r="C214" i="1"/>
  <c r="C219" i="1"/>
  <c r="C223" i="1"/>
  <c r="F227" i="1"/>
  <c r="C227" i="1" s="1"/>
  <c r="C228" i="1"/>
  <c r="C236" i="1"/>
  <c r="C241" i="1"/>
  <c r="C245" i="1"/>
  <c r="C250" i="1"/>
  <c r="C256" i="1"/>
  <c r="C262" i="1"/>
  <c r="C267" i="1"/>
  <c r="C274" i="1"/>
  <c r="C279" i="1"/>
  <c r="C285" i="1"/>
  <c r="C294" i="1"/>
  <c r="C298" i="1"/>
  <c r="L31" i="1"/>
  <c r="C31" i="1" s="1"/>
  <c r="C32" i="1"/>
  <c r="N174" i="1"/>
  <c r="N173" i="1" s="1"/>
  <c r="N204" i="1"/>
  <c r="L141" i="1"/>
  <c r="O130" i="1"/>
  <c r="N54" i="1"/>
  <c r="N53" i="1" s="1"/>
  <c r="N76" i="1"/>
  <c r="N130" i="1"/>
  <c r="O231" i="1"/>
  <c r="O174" i="1"/>
  <c r="O173" i="1" s="1"/>
  <c r="N270" i="1"/>
  <c r="N269" i="1" s="1"/>
  <c r="N187" i="1"/>
  <c r="K259" i="1"/>
  <c r="N20" i="1"/>
  <c r="N195" i="1"/>
  <c r="N259" i="1"/>
  <c r="H20" i="1"/>
  <c r="H204" i="1"/>
  <c r="H195" i="1" s="1"/>
  <c r="K26" i="1"/>
  <c r="K20" i="1" s="1"/>
  <c r="L55" i="1"/>
  <c r="L84" i="1"/>
  <c r="L216" i="1"/>
  <c r="L260" i="1"/>
  <c r="O83" i="1"/>
  <c r="O259" i="1"/>
  <c r="O204" i="1"/>
  <c r="O195" i="1" s="1"/>
  <c r="O20" i="1"/>
  <c r="H76" i="1"/>
  <c r="I112" i="1"/>
  <c r="I175" i="1"/>
  <c r="I276" i="1"/>
  <c r="K270" i="1"/>
  <c r="K269" i="1" s="1"/>
  <c r="L33" i="1"/>
  <c r="C33" i="1" s="1"/>
  <c r="L80" i="1"/>
  <c r="L95" i="1"/>
  <c r="L131" i="1"/>
  <c r="L160" i="1"/>
  <c r="L188" i="1"/>
  <c r="L187" i="1" s="1"/>
  <c r="L198" i="1"/>
  <c r="L196" i="1" s="1"/>
  <c r="L235" i="1"/>
  <c r="L272" i="1"/>
  <c r="L283" i="1"/>
  <c r="O288" i="1"/>
  <c r="O269" i="1"/>
  <c r="O54" i="1"/>
  <c r="O53" i="1" s="1"/>
  <c r="O76" i="1"/>
  <c r="N83" i="1"/>
  <c r="N231" i="1"/>
  <c r="N230" i="1" s="1"/>
  <c r="I188" i="1"/>
  <c r="I187" i="1" s="1"/>
  <c r="I283" i="1"/>
  <c r="I289" i="1" s="1"/>
  <c r="L27" i="1"/>
  <c r="C27" i="1" s="1"/>
  <c r="L69" i="1"/>
  <c r="L67" i="1" s="1"/>
  <c r="L77" i="1"/>
  <c r="L112" i="1"/>
  <c r="L122" i="1"/>
  <c r="L151" i="1"/>
  <c r="L166" i="1"/>
  <c r="L165" i="1" s="1"/>
  <c r="L179" i="1"/>
  <c r="L184" i="1"/>
  <c r="L238" i="1"/>
  <c r="L246" i="1"/>
  <c r="L252" i="1"/>
  <c r="L251" i="1" s="1"/>
  <c r="L290" i="1"/>
  <c r="O187" i="1"/>
  <c r="O230" i="1"/>
  <c r="N289" i="1"/>
  <c r="N288" i="1" s="1"/>
  <c r="I55" i="1"/>
  <c r="I77" i="1"/>
  <c r="I198" i="1"/>
  <c r="I196" i="1" s="1"/>
  <c r="I216" i="1"/>
  <c r="I272" i="1"/>
  <c r="I270" i="1" s="1"/>
  <c r="I269" i="1" s="1"/>
  <c r="K54" i="1"/>
  <c r="K53" i="1" s="1"/>
  <c r="K76" i="1"/>
  <c r="L36" i="1"/>
  <c r="C36" i="1" s="1"/>
  <c r="K130" i="1"/>
  <c r="K187" i="1"/>
  <c r="L89" i="1"/>
  <c r="L103" i="1"/>
  <c r="L116" i="1"/>
  <c r="L136" i="1"/>
  <c r="L144" i="1"/>
  <c r="L175" i="1"/>
  <c r="L174" i="1" s="1"/>
  <c r="L205" i="1"/>
  <c r="L264" i="1"/>
  <c r="L276" i="1"/>
  <c r="F188" i="1"/>
  <c r="I80" i="1"/>
  <c r="I136" i="1"/>
  <c r="I141" i="1"/>
  <c r="I160" i="1"/>
  <c r="I184" i="1"/>
  <c r="I235" i="1"/>
  <c r="K174" i="1"/>
  <c r="K173" i="1" s="1"/>
  <c r="K204" i="1"/>
  <c r="K195" i="1" s="1"/>
  <c r="L58" i="1"/>
  <c r="L21" i="1"/>
  <c r="K83" i="1"/>
  <c r="K231" i="1"/>
  <c r="F112" i="1"/>
  <c r="F252" i="1"/>
  <c r="I58" i="1"/>
  <c r="I69" i="1"/>
  <c r="I67" i="1" s="1"/>
  <c r="I84" i="1"/>
  <c r="I95" i="1"/>
  <c r="I116" i="1"/>
  <c r="I122" i="1"/>
  <c r="I131" i="1"/>
  <c r="I151" i="1"/>
  <c r="I166" i="1"/>
  <c r="I165" i="1" s="1"/>
  <c r="I179" i="1"/>
  <c r="I205" i="1"/>
  <c r="I238" i="1"/>
  <c r="I246" i="1"/>
  <c r="I252" i="1"/>
  <c r="I251" i="1" s="1"/>
  <c r="I260" i="1"/>
  <c r="I264" i="1"/>
  <c r="I290" i="1"/>
  <c r="K289" i="1"/>
  <c r="K288" i="1" s="1"/>
  <c r="H174" i="1"/>
  <c r="H173" i="1" s="1"/>
  <c r="F55" i="1"/>
  <c r="F77" i="1"/>
  <c r="F166" i="1"/>
  <c r="F175" i="1"/>
  <c r="C175" i="1" s="1"/>
  <c r="F179" i="1"/>
  <c r="F198" i="1"/>
  <c r="F216" i="1"/>
  <c r="C216" i="1" s="1"/>
  <c r="F238" i="1"/>
  <c r="F264" i="1"/>
  <c r="C264" i="1" s="1"/>
  <c r="F272" i="1"/>
  <c r="F276" i="1"/>
  <c r="F283" i="1"/>
  <c r="C283" i="1" s="1"/>
  <c r="H54" i="1"/>
  <c r="H53" i="1" s="1"/>
  <c r="H83" i="1"/>
  <c r="I89" i="1"/>
  <c r="I103" i="1"/>
  <c r="I144" i="1"/>
  <c r="F80" i="1"/>
  <c r="F136" i="1"/>
  <c r="F141" i="1"/>
  <c r="F160" i="1"/>
  <c r="F235" i="1"/>
  <c r="H130" i="1"/>
  <c r="H231" i="1"/>
  <c r="E289" i="1"/>
  <c r="E288" i="1" s="1"/>
  <c r="E231" i="1"/>
  <c r="F58" i="1"/>
  <c r="F69" i="1"/>
  <c r="F84" i="1"/>
  <c r="F89" i="1"/>
  <c r="C89" i="1" s="1"/>
  <c r="F95" i="1"/>
  <c r="F103" i="1"/>
  <c r="C103" i="1" s="1"/>
  <c r="F116" i="1"/>
  <c r="F122" i="1"/>
  <c r="F131" i="1"/>
  <c r="F144" i="1"/>
  <c r="F151" i="1"/>
  <c r="C151" i="1" s="1"/>
  <c r="F184" i="1"/>
  <c r="F205" i="1"/>
  <c r="F246" i="1"/>
  <c r="F260" i="1"/>
  <c r="F290" i="1"/>
  <c r="I20" i="1"/>
  <c r="H259" i="1"/>
  <c r="H270" i="1"/>
  <c r="H269" i="1" s="1"/>
  <c r="H289" i="1"/>
  <c r="H288" i="1" s="1"/>
  <c r="H187" i="1"/>
  <c r="E174" i="1"/>
  <c r="E173" i="1" s="1"/>
  <c r="E204" i="1"/>
  <c r="E195" i="1" s="1"/>
  <c r="E130" i="1"/>
  <c r="E83" i="1"/>
  <c r="F21" i="1"/>
  <c r="E54" i="1"/>
  <c r="E53" i="1" s="1"/>
  <c r="E76" i="1"/>
  <c r="E187" i="1"/>
  <c r="E259" i="1"/>
  <c r="E270" i="1"/>
  <c r="E269" i="1" s="1"/>
  <c r="E20" i="1"/>
  <c r="D41" i="1"/>
  <c r="J287" i="2" l="1"/>
  <c r="J50" i="2"/>
  <c r="G287" i="2"/>
  <c r="M287" i="2"/>
  <c r="E287" i="2"/>
  <c r="I51" i="2"/>
  <c r="I50" i="2" s="1"/>
  <c r="L50" i="2"/>
  <c r="L287" i="2"/>
  <c r="N50" i="2"/>
  <c r="N287" i="2"/>
  <c r="D287" i="2"/>
  <c r="D50" i="2"/>
  <c r="H287" i="2"/>
  <c r="H50" i="2"/>
  <c r="C75" i="2"/>
  <c r="O50" i="2"/>
  <c r="O287" i="2"/>
  <c r="C269" i="2"/>
  <c r="F286" i="2"/>
  <c r="F52" i="2"/>
  <c r="C53" i="2"/>
  <c r="I287" i="2"/>
  <c r="I286" i="2"/>
  <c r="F194" i="2"/>
  <c r="C194" i="2" s="1"/>
  <c r="C195" i="2"/>
  <c r="C21" i="1"/>
  <c r="C238" i="1"/>
  <c r="C95" i="1"/>
  <c r="C136" i="1"/>
  <c r="C290" i="1"/>
  <c r="C184" i="1"/>
  <c r="C122" i="1"/>
  <c r="C235" i="1"/>
  <c r="C80" i="1"/>
  <c r="C272" i="1"/>
  <c r="C77" i="1"/>
  <c r="F196" i="1"/>
  <c r="C196" i="1" s="1"/>
  <c r="C198" i="1"/>
  <c r="F191" i="1"/>
  <c r="C191" i="1" s="1"/>
  <c r="C192" i="1"/>
  <c r="C260" i="1"/>
  <c r="C116" i="1"/>
  <c r="C84" i="1"/>
  <c r="C160" i="1"/>
  <c r="C179" i="1"/>
  <c r="C55" i="1"/>
  <c r="F251" i="1"/>
  <c r="C251" i="1" s="1"/>
  <c r="C252" i="1"/>
  <c r="C144" i="1"/>
  <c r="C112" i="1"/>
  <c r="C246" i="1"/>
  <c r="F67" i="1"/>
  <c r="C67" i="1" s="1"/>
  <c r="C69" i="1"/>
  <c r="C141" i="1"/>
  <c r="F204" i="1"/>
  <c r="C205" i="1"/>
  <c r="C131" i="1"/>
  <c r="C58" i="1"/>
  <c r="C276" i="1"/>
  <c r="F165" i="1"/>
  <c r="C165" i="1" s="1"/>
  <c r="C166" i="1"/>
  <c r="C188" i="1"/>
  <c r="L76" i="1"/>
  <c r="H75" i="1"/>
  <c r="H52" i="1" s="1"/>
  <c r="L231" i="1"/>
  <c r="F54" i="1"/>
  <c r="K230" i="1"/>
  <c r="K194" i="1" s="1"/>
  <c r="L54" i="1"/>
  <c r="L53" i="1" s="1"/>
  <c r="L204" i="1"/>
  <c r="L195" i="1" s="1"/>
  <c r="N75" i="1"/>
  <c r="N52" i="1" s="1"/>
  <c r="I231" i="1"/>
  <c r="I130" i="1"/>
  <c r="O75" i="1"/>
  <c r="O52" i="1" s="1"/>
  <c r="F289" i="1"/>
  <c r="L173" i="1"/>
  <c r="F270" i="1"/>
  <c r="F76" i="1"/>
  <c r="I174" i="1"/>
  <c r="I173" i="1" s="1"/>
  <c r="L83" i="1"/>
  <c r="I288" i="1"/>
  <c r="I54" i="1"/>
  <c r="I53" i="1" s="1"/>
  <c r="L289" i="1"/>
  <c r="L288" i="1" s="1"/>
  <c r="L259" i="1"/>
  <c r="I76" i="1"/>
  <c r="N194" i="1"/>
  <c r="L270" i="1"/>
  <c r="L269" i="1" s="1"/>
  <c r="L26" i="1"/>
  <c r="I204" i="1"/>
  <c r="I195" i="1" s="1"/>
  <c r="H230" i="1"/>
  <c r="I259" i="1"/>
  <c r="L130" i="1"/>
  <c r="O194" i="1"/>
  <c r="F231" i="1"/>
  <c r="K75" i="1"/>
  <c r="K52" i="1" s="1"/>
  <c r="F130" i="1"/>
  <c r="F174" i="1"/>
  <c r="E230" i="1"/>
  <c r="E194" i="1" s="1"/>
  <c r="F259" i="1"/>
  <c r="F83" i="1"/>
  <c r="I83" i="1"/>
  <c r="E75" i="1"/>
  <c r="E52" i="1" s="1"/>
  <c r="F20" i="1"/>
  <c r="J276" i="1"/>
  <c r="M276" i="1"/>
  <c r="G276" i="1"/>
  <c r="D276" i="1"/>
  <c r="C52" i="2" l="1"/>
  <c r="F51" i="2"/>
  <c r="C286" i="2"/>
  <c r="F195" i="1"/>
  <c r="C195" i="1" s="1"/>
  <c r="F187" i="1"/>
  <c r="C187" i="1" s="1"/>
  <c r="L20" i="1"/>
  <c r="C26" i="1"/>
  <c r="C83" i="1"/>
  <c r="F173" i="1"/>
  <c r="C173" i="1" s="1"/>
  <c r="C174" i="1"/>
  <c r="F53" i="1"/>
  <c r="C53" i="1" s="1"/>
  <c r="C54" i="1"/>
  <c r="C204" i="1"/>
  <c r="C20" i="1"/>
  <c r="C259" i="1"/>
  <c r="C130" i="1"/>
  <c r="C231" i="1"/>
  <c r="C76" i="1"/>
  <c r="F269" i="1"/>
  <c r="C269" i="1" s="1"/>
  <c r="C270" i="1"/>
  <c r="F288" i="1"/>
  <c r="C288" i="1" s="1"/>
  <c r="C289" i="1"/>
  <c r="N51" i="1"/>
  <c r="N50" i="1" s="1"/>
  <c r="O286" i="1"/>
  <c r="N286" i="1"/>
  <c r="H286" i="1"/>
  <c r="H194" i="1"/>
  <c r="H51" i="1" s="1"/>
  <c r="H287" i="1" s="1"/>
  <c r="O51" i="1"/>
  <c r="O287" i="1" s="1"/>
  <c r="L230" i="1"/>
  <c r="L194" i="1" s="1"/>
  <c r="I230" i="1"/>
  <c r="I194" i="1" s="1"/>
  <c r="K286" i="1"/>
  <c r="E286" i="1"/>
  <c r="L75" i="1"/>
  <c r="L52" i="1" s="1"/>
  <c r="I75" i="1"/>
  <c r="F230" i="1"/>
  <c r="F75" i="1"/>
  <c r="K51" i="1"/>
  <c r="K50" i="1" s="1"/>
  <c r="E51" i="1"/>
  <c r="F287" i="2" l="1"/>
  <c r="C287" i="2" s="1"/>
  <c r="C51" i="2"/>
  <c r="F50" i="2"/>
  <c r="C50" i="2" s="1"/>
  <c r="C230" i="1"/>
  <c r="F194" i="1"/>
  <c r="C194" i="1" s="1"/>
  <c r="F52" i="1"/>
  <c r="C75" i="1"/>
  <c r="O50" i="1"/>
  <c r="N287" i="1"/>
  <c r="L51" i="1"/>
  <c r="L50" i="1" s="1"/>
  <c r="F286" i="1"/>
  <c r="I286" i="1"/>
  <c r="I52" i="1"/>
  <c r="I51" i="1" s="1"/>
  <c r="I50" i="1" s="1"/>
  <c r="L286" i="1"/>
  <c r="H50" i="1"/>
  <c r="K287" i="1"/>
  <c r="E50" i="1"/>
  <c r="E287" i="1"/>
  <c r="C286" i="1" l="1"/>
  <c r="F51" i="1"/>
  <c r="F287" i="1" s="1"/>
  <c r="C52" i="1"/>
  <c r="L287" i="1"/>
  <c r="I287" i="1"/>
  <c r="M272" i="1"/>
  <c r="J272" i="1"/>
  <c r="G272" i="1"/>
  <c r="D272" i="1"/>
  <c r="C51" i="1" l="1"/>
  <c r="F50" i="1"/>
  <c r="C50" i="1" s="1"/>
  <c r="C287" i="1"/>
  <c r="M281" i="1"/>
  <c r="J281" i="1"/>
  <c r="G281" i="1"/>
  <c r="D281" i="1"/>
  <c r="M290" i="1" l="1"/>
  <c r="J290" i="1"/>
  <c r="G290" i="1"/>
  <c r="D290" i="1"/>
  <c r="M283" i="1"/>
  <c r="J283" i="1"/>
  <c r="G283" i="1"/>
  <c r="D283" i="1"/>
  <c r="M270" i="1"/>
  <c r="M269" i="1" s="1"/>
  <c r="M264" i="1"/>
  <c r="J264" i="1"/>
  <c r="G264" i="1"/>
  <c r="D264" i="1"/>
  <c r="M260" i="1"/>
  <c r="J260" i="1"/>
  <c r="G260" i="1"/>
  <c r="D260" i="1"/>
  <c r="M252" i="1"/>
  <c r="M251" i="1" s="1"/>
  <c r="J252" i="1"/>
  <c r="J251" i="1" s="1"/>
  <c r="G252" i="1"/>
  <c r="G251" i="1" s="1"/>
  <c r="D252" i="1"/>
  <c r="D251" i="1" s="1"/>
  <c r="M246" i="1"/>
  <c r="J246" i="1"/>
  <c r="G246" i="1"/>
  <c r="D246" i="1"/>
  <c r="M238" i="1"/>
  <c r="J238" i="1"/>
  <c r="G238" i="1"/>
  <c r="D238" i="1"/>
  <c r="M235" i="1"/>
  <c r="J235" i="1"/>
  <c r="G235" i="1"/>
  <c r="D235" i="1"/>
  <c r="M233" i="1"/>
  <c r="J233" i="1"/>
  <c r="G233" i="1"/>
  <c r="D233" i="1"/>
  <c r="M227" i="1"/>
  <c r="J227" i="1"/>
  <c r="G227" i="1"/>
  <c r="D227" i="1"/>
  <c r="M216" i="1"/>
  <c r="J216" i="1"/>
  <c r="G216" i="1"/>
  <c r="M205" i="1"/>
  <c r="J205" i="1"/>
  <c r="G205" i="1"/>
  <c r="D205" i="1"/>
  <c r="M198" i="1"/>
  <c r="M196" i="1" s="1"/>
  <c r="J198" i="1"/>
  <c r="G198" i="1"/>
  <c r="G196" i="1" s="1"/>
  <c r="D198" i="1"/>
  <c r="D196" i="1" s="1"/>
  <c r="M192" i="1"/>
  <c r="M191" i="1" s="1"/>
  <c r="J192" i="1"/>
  <c r="G192" i="1"/>
  <c r="G191" i="1" s="1"/>
  <c r="D192" i="1"/>
  <c r="D191" i="1" s="1"/>
  <c r="M188" i="1"/>
  <c r="J188" i="1"/>
  <c r="G188" i="1"/>
  <c r="D188" i="1"/>
  <c r="M184" i="1"/>
  <c r="J184" i="1"/>
  <c r="G184" i="1"/>
  <c r="D184" i="1"/>
  <c r="M179" i="1"/>
  <c r="J179" i="1"/>
  <c r="G179" i="1"/>
  <c r="D179" i="1"/>
  <c r="M175" i="1"/>
  <c r="J175" i="1"/>
  <c r="G175" i="1"/>
  <c r="D175" i="1"/>
  <c r="M166" i="1"/>
  <c r="M165" i="1" s="1"/>
  <c r="J166" i="1"/>
  <c r="J165" i="1" s="1"/>
  <c r="G166" i="1"/>
  <c r="G165" i="1" s="1"/>
  <c r="D166" i="1"/>
  <c r="D165" i="1" s="1"/>
  <c r="M160" i="1"/>
  <c r="J160" i="1"/>
  <c r="G160" i="1"/>
  <c r="D160" i="1"/>
  <c r="M151" i="1"/>
  <c r="J151" i="1"/>
  <c r="G151" i="1"/>
  <c r="D151" i="1"/>
  <c r="M144" i="1"/>
  <c r="J144" i="1"/>
  <c r="G144" i="1"/>
  <c r="D144" i="1"/>
  <c r="M141" i="1"/>
  <c r="J141" i="1"/>
  <c r="G141" i="1"/>
  <c r="D141" i="1"/>
  <c r="M136" i="1"/>
  <c r="J136" i="1"/>
  <c r="G136" i="1"/>
  <c r="D136" i="1"/>
  <c r="M131" i="1"/>
  <c r="J131" i="1"/>
  <c r="G131" i="1"/>
  <c r="D131" i="1"/>
  <c r="M128" i="1"/>
  <c r="J128" i="1"/>
  <c r="G128" i="1"/>
  <c r="D128" i="1"/>
  <c r="M122" i="1"/>
  <c r="J122" i="1"/>
  <c r="G122" i="1"/>
  <c r="D122" i="1"/>
  <c r="M116" i="1"/>
  <c r="J116" i="1"/>
  <c r="G116" i="1"/>
  <c r="D116" i="1"/>
  <c r="M112" i="1"/>
  <c r="J112" i="1"/>
  <c r="G112" i="1"/>
  <c r="D112" i="1"/>
  <c r="M103" i="1"/>
  <c r="J103" i="1"/>
  <c r="G103" i="1"/>
  <c r="D103" i="1"/>
  <c r="M95" i="1"/>
  <c r="J95" i="1"/>
  <c r="G95" i="1"/>
  <c r="D95" i="1"/>
  <c r="M89" i="1"/>
  <c r="J89" i="1"/>
  <c r="G89" i="1"/>
  <c r="D89" i="1"/>
  <c r="M84" i="1"/>
  <c r="J84" i="1"/>
  <c r="G84" i="1"/>
  <c r="D84" i="1"/>
  <c r="M80" i="1"/>
  <c r="J80" i="1"/>
  <c r="G80" i="1"/>
  <c r="D80" i="1"/>
  <c r="M77" i="1"/>
  <c r="J77" i="1"/>
  <c r="G77" i="1"/>
  <c r="D77" i="1"/>
  <c r="G69" i="1"/>
  <c r="G67" i="1" s="1"/>
  <c r="M69" i="1"/>
  <c r="M67" i="1" s="1"/>
  <c r="J69" i="1"/>
  <c r="J67" i="1" s="1"/>
  <c r="D69" i="1"/>
  <c r="D67" i="1" s="1"/>
  <c r="M58" i="1"/>
  <c r="J58" i="1"/>
  <c r="G58" i="1"/>
  <c r="D58" i="1"/>
  <c r="G55" i="1"/>
  <c r="M55" i="1"/>
  <c r="J55" i="1"/>
  <c r="D55" i="1"/>
  <c r="M45" i="1"/>
  <c r="J43" i="1"/>
  <c r="G43" i="1"/>
  <c r="D43" i="1"/>
  <c r="J36" i="1"/>
  <c r="J33" i="1"/>
  <c r="J31" i="1"/>
  <c r="J27" i="1"/>
  <c r="M21" i="1"/>
  <c r="J21" i="1"/>
  <c r="G21" i="1"/>
  <c r="D21" i="1"/>
  <c r="D76" i="1" l="1"/>
  <c r="D20" i="1"/>
  <c r="G76" i="1"/>
  <c r="J76" i="1"/>
  <c r="G130" i="1"/>
  <c r="J54" i="1"/>
  <c r="J53" i="1" s="1"/>
  <c r="M54" i="1"/>
  <c r="M53" i="1" s="1"/>
  <c r="D289" i="1"/>
  <c r="D288" i="1" s="1"/>
  <c r="D270" i="1"/>
  <c r="D269" i="1" s="1"/>
  <c r="D259" i="1"/>
  <c r="J204" i="1"/>
  <c r="G174" i="1"/>
  <c r="G173" i="1" s="1"/>
  <c r="M174" i="1"/>
  <c r="M173" i="1" s="1"/>
  <c r="J259" i="1"/>
  <c r="D54" i="1"/>
  <c r="D53" i="1" s="1"/>
  <c r="G259" i="1"/>
  <c r="J289" i="1"/>
  <c r="J288" i="1" s="1"/>
  <c r="J174" i="1"/>
  <c r="J173" i="1" s="1"/>
  <c r="G187" i="1"/>
  <c r="D231" i="1"/>
  <c r="M83" i="1"/>
  <c r="D187" i="1"/>
  <c r="M231" i="1"/>
  <c r="M130" i="1"/>
  <c r="M289" i="1"/>
  <c r="M288" i="1" s="1"/>
  <c r="M204" i="1"/>
  <c r="M195" i="1" s="1"/>
  <c r="M20" i="1"/>
  <c r="M259" i="1"/>
  <c r="G270" i="1"/>
  <c r="G269" i="1" s="1"/>
  <c r="G289" i="1"/>
  <c r="G288" i="1" s="1"/>
  <c r="M76" i="1"/>
  <c r="J83" i="1"/>
  <c r="J231" i="1"/>
  <c r="J270" i="1"/>
  <c r="J269" i="1" s="1"/>
  <c r="G204" i="1"/>
  <c r="G195" i="1" s="1"/>
  <c r="D130" i="1"/>
  <c r="G83" i="1"/>
  <c r="G54" i="1"/>
  <c r="G53" i="1" s="1"/>
  <c r="D216" i="1"/>
  <c r="D83" i="1"/>
  <c r="J196" i="1"/>
  <c r="J130" i="1"/>
  <c r="M187" i="1"/>
  <c r="J191" i="1"/>
  <c r="J187" i="1" s="1"/>
  <c r="G231" i="1"/>
  <c r="G20" i="1"/>
  <c r="J26" i="1"/>
  <c r="D174" i="1"/>
  <c r="G75" i="1" l="1"/>
  <c r="G52" i="1" s="1"/>
  <c r="J75" i="1"/>
  <c r="J52" i="1" s="1"/>
  <c r="M75" i="1"/>
  <c r="M52" i="1" s="1"/>
  <c r="D230" i="1"/>
  <c r="J230" i="1"/>
  <c r="M230" i="1"/>
  <c r="M194" i="1" s="1"/>
  <c r="D204" i="1"/>
  <c r="J20" i="1"/>
  <c r="D75" i="1"/>
  <c r="D173" i="1"/>
  <c r="J195" i="1"/>
  <c r="G230" i="1"/>
  <c r="M286" i="1" l="1"/>
  <c r="M51" i="1"/>
  <c r="M287" i="1" s="1"/>
  <c r="D195" i="1"/>
  <c r="D286" i="1" s="1"/>
  <c r="D52" i="1"/>
  <c r="G286" i="1"/>
  <c r="G194" i="1"/>
  <c r="G51" i="1" s="1"/>
  <c r="J194" i="1"/>
  <c r="J51" i="1" s="1"/>
  <c r="J286" i="1"/>
  <c r="M50" i="1" l="1"/>
  <c r="D194" i="1"/>
  <c r="D51" i="1" s="1"/>
  <c r="D50" i="1" s="1"/>
  <c r="J50" i="1"/>
  <c r="J287" i="1"/>
  <c r="G287" i="1"/>
  <c r="G50" i="1"/>
  <c r="D287" i="1" l="1"/>
</calcChain>
</file>

<file path=xl/sharedStrings.xml><?xml version="1.0" encoding="utf-8"?>
<sst xmlns="http://schemas.openxmlformats.org/spreadsheetml/2006/main" count="7669" uniqueCount="887">
  <si>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</si>
  <si>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</si>
  <si>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</si>
  <si>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</si>
  <si>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</si>
  <si>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</si>
  <si>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</si>
  <si>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</si>
  <si>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</si>
  <si>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</si>
  <si>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</si>
  <si>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</si>
  <si>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</si>
  <si>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</si>
  <si>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</si>
  <si>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</si>
  <si>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</si>
  <si>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</si>
  <si>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</si>
  <si>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</si>
  <si>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</si>
  <si>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</si>
  <si>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</si>
  <si>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</si>
  <si>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</si>
  <si>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</si>
  <si>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</si>
  <si>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</si>
  <si>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</si>
  <si>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</si>
  <si>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</si>
  <si>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</si>
  <si>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no kustamā īpašuma iznomāšanas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</si>
  <si>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</si>
  <si>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</si>
  <si>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</si>
  <si>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</si>
  <si>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</si>
  <si>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</si>
  <si>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</si>
  <si>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</si>
  <si>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</si>
  <si>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</si>
  <si>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</si>
  <si>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</si>
  <si>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</si>
  <si>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</si>
  <si>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</si>
  <si>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</si>
  <si>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</si>
  <si>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</si>
  <si>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</si>
  <si>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</si>
  <si>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</si>
  <si>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</si>
  <si>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</si>
  <si>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</si>
  <si>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</si>
  <si>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</si>
  <si>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</si>
  <si>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apdrošin. obligātās iemaksas</t>
  </si>
  <si>
    <t>Darba devēja pabalsti, kompensācijas un citi maksājumi</t>
  </si>
  <si>
    <t>Mācību maksas kompensācija</t>
  </si>
  <si>
    <t>Uzturdevas kompensācija</t>
  </si>
  <si>
    <t>Darba devēja izdevumi veselības, dzīvības un nelaimes gadījumu apdrošināšanai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</si>
  <si>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</si>
  <si>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</si>
  <si>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</si>
  <si>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</si>
  <si>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</si>
  <si>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</si>
  <si>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</si>
  <si>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</si>
  <si>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</si>
  <si>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</si>
  <si>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</si>
  <si>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</si>
  <si>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</si>
  <si>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</si>
  <si>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</si>
  <si>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</si>
  <si>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</si>
  <si>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</si>
  <si>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</si>
  <si>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</si>
  <si>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</si>
  <si>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apmācību pakalpojumiem</t>
  </si>
  <si>
    <t>Bankas komisija, pakalpojumi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</si>
  <si>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</si>
  <si>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</si>
  <si>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</si>
  <si>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</si>
  <si>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</si>
  <si>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</si>
  <si>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</si>
  <si>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</si>
  <si>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</si>
  <si>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</si>
  <si>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</si>
  <si>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</si>
  <si>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</si>
  <si>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</si>
  <si>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</si>
  <si>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</si>
  <si>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</si>
  <si>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</si>
  <si>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</si>
  <si>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</si>
  <si>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</si>
  <si>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</si>
  <si>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</si>
  <si>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</si>
  <si>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</si>
  <si>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</si>
  <si>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</si>
  <si>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</si>
  <si>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</si>
  <si>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</si>
  <si>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</si>
  <si>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</si>
  <si>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</si>
  <si>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</si>
  <si>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</si>
  <si>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</si>
  <si>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</si>
  <si>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</si>
  <si>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</si>
  <si>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</si>
  <si>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</si>
  <si>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</si>
  <si>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</si>
  <si>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</si>
  <si>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</si>
  <si>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</si>
  <si>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</si>
  <si>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</si>
  <si>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</si>
  <si>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</si>
  <si>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</si>
  <si>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</si>
  <si>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</si>
  <si>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</si>
  <si>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</si>
  <si>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</si>
  <si>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</si>
  <si>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</si>
  <si>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</si>
  <si>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</si>
  <si>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</si>
  <si>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</si>
  <si>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</si>
  <si>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</si>
  <si>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</si>
  <si>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</si>
  <si>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</si>
  <si>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</si>
  <si>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</si>
  <si>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</si>
  <si>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</si>
  <si>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</si>
  <si>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</si>
  <si>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</si>
  <si>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</si>
  <si>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</si>
  <si>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</si>
  <si>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</si>
  <si>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</si>
  <si>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</si>
  <si>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</si>
  <si>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</si>
  <si>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</si>
  <si>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</si>
  <si>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</si>
  <si>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</si>
  <si>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</si>
  <si>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</si>
  <si>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</si>
  <si>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</si>
  <si>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</si>
  <si>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</si>
  <si>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</si>
  <si>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</si>
  <si>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</si>
  <si>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</si>
  <si>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</si>
  <si>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</si>
  <si>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</si>
  <si>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</si>
  <si>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</si>
  <si>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</si>
  <si>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</si>
  <si>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</si>
  <si>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</si>
  <si>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</si>
  <si>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</si>
  <si>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</si>
  <si>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</si>
  <si>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</si>
  <si>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</si>
  <si>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</si>
  <si>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</si>
  <si>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</si>
  <si>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</si>
  <si>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</si>
  <si>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</si>
  <si>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</si>
  <si>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</si>
  <si>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</si>
  <si>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</si>
  <si>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</si>
  <si>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</si>
  <si>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</si>
  <si>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</si>
  <si>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</si>
  <si>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</si>
  <si>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</si>
  <si>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</si>
  <si>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</si>
  <si>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</si>
  <si>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</si>
  <si>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</si>
  <si>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</si>
  <si>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</si>
  <si>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</si>
  <si>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</si>
  <si>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</si>
  <si>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</si>
  <si>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</si>
  <si>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</si>
  <si>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</si>
  <si>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</si>
  <si>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</si>
  <si>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Pabalsti ēdināšanai natūrā</t>
  </si>
  <si>
    <t>Pašvaldības vienreizējie pabalsti natūrā ārkārtas situācijā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</si>
  <si>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</si>
  <si>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</si>
  <si>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</si>
  <si>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</si>
  <si>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</si>
  <si>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</si>
  <si>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</si>
  <si>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</si>
  <si>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</si>
  <si>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</si>
  <si>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</si>
  <si>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</si>
  <si>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</si>
  <si>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</si>
  <si>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</si>
  <si>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</si>
  <si>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</si>
  <si>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</si>
  <si>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</si>
  <si>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</si>
  <si>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</si>
  <si>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</si>
  <si>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</si>
  <si>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</si>
  <si>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</si>
  <si>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</si>
  <si>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</si>
  <si>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</si>
  <si>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</si>
  <si>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</si>
  <si>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</si>
  <si>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</si>
  <si>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</si>
  <si>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</si>
  <si>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</si>
  <si>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</si>
  <si>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</si>
  <si>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</si>
  <si>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</si>
  <si>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</si>
  <si>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</si>
  <si>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</si>
  <si>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</si>
  <si>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</si>
  <si>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</si>
  <si>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</si>
  <si>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</si>
  <si>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</si>
  <si>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</si>
  <si>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</si>
  <si>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Starptautiskā sadarbība</t>
  </si>
  <si>
    <t>Pārējie pārskaitījumi ārvalstīm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</si>
  <si>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</si>
  <si>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Sociālās garantijas bāreņiem un audžuģimenēm natūrā</t>
  </si>
  <si>
    <t>Pārējā sociālā palīdzība  natūrā</t>
  </si>
  <si>
    <t>Izdevumi par siltumenerģiju, tai skaitā apkuri</t>
  </si>
  <si>
    <t>Ar brīvprātīgā darba veikšanu saistītie izdevumi</t>
  </si>
  <si>
    <t>Izdevumi par precēm iestādes administratīvās darbības nodrošināšanai un sabiedrisko attiecību īstenošanai</t>
  </si>
  <si>
    <t>Pašvaldības un tās iestāžu savstarpējie uzturēšanas izdevumu transferti</t>
  </si>
  <si>
    <t>IEŅĒMUMU UN IZDEVUMU TĀME 2018.GADAM</t>
  </si>
  <si>
    <t>Izdevumu tāme 2018.gadam</t>
  </si>
  <si>
    <t>Piemaksas, prēmijas un naudas balvas</t>
  </si>
  <si>
    <t>Darba devēja valsts soc. apdroš. obl. iemaksas, pabalsti un kompensācijas</t>
  </si>
  <si>
    <t>Darba devēja pabalsti un kompensācijas, no kuriem aprēķina iedzīvotāju ienākuma nodokli un valsts soc. apdroš. obl. iemaksas</t>
  </si>
  <si>
    <t>Darba devēja pabalsti un kompensācijas, no kā neaprēķina iedzīvotāju ienākuma nodokli un valsts soc. apdroš. obl. Iemaksas</t>
  </si>
  <si>
    <t>Izdevumi par atkritumu savākšanu, izvešanu no apdzīvotām vietām un teritorijām ārpus apdzīvotām vietām un atkritumu utilizāciju</t>
  </si>
  <si>
    <t>Profesionālās darbības civiltiesiskās atbildības apdrošināšanas izdevumi</t>
  </si>
  <si>
    <t>Maksājumi par saņemtajiem finanšu pakalpojumiem</t>
  </si>
  <si>
    <t>Zāles, ķimikālijas, laboratorijas preces, medicīniskās ierīces, medicīniskie instrumenti, laboratorijas dzīvnieki un to uzturēšana</t>
  </si>
  <si>
    <t>Pašvaldību sociālā palīdzība iedzīvotājiem natūrā</t>
  </si>
  <si>
    <t>Pašvaldības un tās iestāžu savstarpējie transferti</t>
  </si>
  <si>
    <t>Ieņēmumi no iestāžu sniegtajiem maksas pakalpojumiem un citi pašu ieņēmumi</t>
  </si>
  <si>
    <t>Ieņēmumi par telpu nomu</t>
  </si>
  <si>
    <t>Ieņēmumi par pārējiem sniegtajiem maksas pakalpojumiem</t>
  </si>
  <si>
    <t>Valsts un citu pašvaldību (iestāžu) budžeta transferti</t>
  </si>
  <si>
    <t>Pašvaldību uzturēšanas izdevumu transferti (izņemot atmaksas) uz valsts budžetu</t>
  </si>
  <si>
    <t>Pārējie iepriekš neklasificētie īpašiem mērķiem noteiktie ieņēmumi</t>
  </si>
  <si>
    <t>Pamatbudžets pirms priekšlikumiem</t>
  </si>
  <si>
    <t>Priekšlikumi izmaiņām pamatbudž. (+/-)</t>
  </si>
  <si>
    <t>Valsts un citu pašvaldību (iestāžu) budžeta transferti pirms priekšlikumiem</t>
  </si>
  <si>
    <t>Maksas pakalpojumi pirms priekšlikumiem</t>
  </si>
  <si>
    <t>Ziedojumi, dāvinājumi pirms priekšlikumiem</t>
  </si>
  <si>
    <t>Priekšlikumi izmaiņām ziedojumi, dāvinājumi (+/-)</t>
  </si>
  <si>
    <t>Priekšlikumi izmaiņām maksas pakalpojumi (+/-)</t>
  </si>
  <si>
    <t>Finanšu līdzekļu nepieciešamības pamatojums, aprēķini, atšifrējumi, ekonomijas vai samazinājuma iemesli</t>
  </si>
  <si>
    <t>Priekšlikumi izmaiņām Valsts u.c. pašvaldību (iestāžu) budž.transf. (+/-)</t>
  </si>
  <si>
    <t>Jūrmalas pilsētas Labklājības pārvalde</t>
  </si>
  <si>
    <t>90000594245</t>
  </si>
  <si>
    <t>Mellužu pr.83., Jūrmala, LV-2008</t>
  </si>
  <si>
    <t>10.400</t>
  </si>
  <si>
    <t>LV83TREL981305100300B</t>
  </si>
  <si>
    <t>papildus līdzekļi nepieciešami, lai segtu starpību starp avansā ieskaitīto valsts budžeta līdzfinansējuma summu un precizēto valsts budžeta līdzfinansējuma summu</t>
  </si>
  <si>
    <t>Projekts ''Sniegt iespēju bērniem/EmpowerKids''</t>
  </si>
  <si>
    <t>Tāme Nr.10.2.10.</t>
  </si>
  <si>
    <t>Tāme Nr.09.14.1.</t>
  </si>
  <si>
    <t>Jūrmalas pirmsskolas izglītības iestāde "Bitīte"</t>
  </si>
  <si>
    <t>90009249210</t>
  </si>
  <si>
    <t>Lēdurgas iela 20a, Jūrmala, LV-2010</t>
  </si>
  <si>
    <t>09.100</t>
  </si>
  <si>
    <t>Iestādes uzturēšana un pirmsskolas izglītības nodrošināšana</t>
  </si>
  <si>
    <t>LV48PARX0002484572067</t>
  </si>
  <si>
    <t>LV48PARX0002484573037</t>
  </si>
  <si>
    <t>LV48PARX00024844577040</t>
  </si>
  <si>
    <t>Paskaidrojums pielikumā.</t>
  </si>
  <si>
    <t>Tāme Nr.09.29.1.</t>
  </si>
  <si>
    <t>Jūrmalas Sporta skola</t>
  </si>
  <si>
    <t>90009249367</t>
  </si>
  <si>
    <t>Nometņu iela 2B, Jūrmala</t>
  </si>
  <si>
    <t>09.510</t>
  </si>
  <si>
    <t>Iestādes uzturēšana, interešu un profesionālās ievirzes izglītības nodrošināšana</t>
  </si>
  <si>
    <t>LV96PARX0002484572076</t>
  </si>
  <si>
    <t>LV96PARX0002484573046</t>
  </si>
  <si>
    <t>LV73PARX0002484577049</t>
  </si>
  <si>
    <t>LV10PARX0002484576049</t>
  </si>
  <si>
    <t>Sakarā ar papildus jaunu darbinieku pieņemšanu darbā ir nepieciešams papildus 349.40 EUR. Rēķina Nr.73-597-0648/18-1 summa 4267.20 EUR - koda atlikums uz 29.10.2018 3917.80 EUR = 349.40 EUR.</t>
  </si>
  <si>
    <t>Kasācijas sūdzības iesniegšanai pret Broņislavu Butānu. Iesniedzot Augstākās tiesas Civillietu departamentā kasācijas sūdzību civillietā, iemaksājama drošības nauda 300 euro apmērā (Civilprocesa likuma 458. pants).</t>
  </si>
  <si>
    <t>2017.gada 19.decembra saistošajiem noteikumiem Nr.39</t>
  </si>
  <si>
    <t>Nr.</t>
  </si>
  <si>
    <t>Pasākums/ aktivitāte/ projekts/ pakalpojuma nosaukums/ objekts</t>
  </si>
  <si>
    <t>Ekonomiskās klasifikācijas kodi</t>
  </si>
  <si>
    <t>2018.gada budžets pirms priekšlikumiem</t>
  </si>
  <si>
    <t>Priekšlikumi izmaiņām (+/-)</t>
  </si>
  <si>
    <t>2018.gada budžets apstiprināts pēc izmaiņām</t>
  </si>
  <si>
    <t xml:space="preserve">Attīstības plānošanas dokumenta nosaukums/ Rīcības virziens un aktiv.numurs* </t>
  </si>
  <si>
    <t>* Informatīvi -</t>
  </si>
  <si>
    <t>Tāme Nr.06.1.5.</t>
  </si>
  <si>
    <t>Jūrmalas pilsētas dome</t>
  </si>
  <si>
    <t>90000056357</t>
  </si>
  <si>
    <t>Jūrmala, Jomas iela 1/5</t>
  </si>
  <si>
    <t>06.600</t>
  </si>
  <si>
    <t>Pilsētas svētku noformējums</t>
  </si>
  <si>
    <t>LV84PARX0002484572001</t>
  </si>
  <si>
    <r>
      <rPr>
        <b/>
        <sz val="9"/>
        <rFont val="Times New Roman"/>
        <family val="1"/>
        <charset val="186"/>
      </rPr>
      <t>15.pielikums</t>
    </r>
    <r>
      <rPr>
        <sz val="9"/>
        <rFont val="Times New Roman"/>
        <family val="1"/>
        <charset val="186"/>
      </rPr>
      <t xml:space="preserve"> Jūrmalas pilsētas domes</t>
    </r>
  </si>
  <si>
    <t xml:space="preserve">2018.gada budžeta atšifrējums pa programmām </t>
  </si>
  <si>
    <t>Struktūrvienība:</t>
  </si>
  <si>
    <t>Pilsētplānošanas nodaļa</t>
  </si>
  <si>
    <t>Programma:</t>
  </si>
  <si>
    <t>Pilsētas teritoriju labiekārtošanas pasākumi</t>
  </si>
  <si>
    <t>Funkcionālās klasifikācijas kods:</t>
  </si>
  <si>
    <t>06.200</t>
  </si>
  <si>
    <t>KOPĀ</t>
  </si>
  <si>
    <t>Jauns detāl/lokālplānojums un/vai izpētes darbi</t>
  </si>
  <si>
    <t>JPAP R3.1.1. 119</t>
  </si>
  <si>
    <t>Pilotprojekts "Ērts ceļš uz jūru"</t>
  </si>
  <si>
    <t>JPAP_R.2.8.1._107</t>
  </si>
  <si>
    <t>Pilsētas dekoratīvā svētku apgaismojuma uzturēšana un atjaunošana</t>
  </si>
  <si>
    <t>JPAP_R.2.2.1._70</t>
  </si>
  <si>
    <t>Ziemassvētku egles (iegāde, uzstādīšana, demontāža)</t>
  </si>
  <si>
    <t>Pilsētas svētku noformējuma izveide, montāža un demontāža</t>
  </si>
  <si>
    <t>Finansējums nepieciešams lielformāta karogu iegādes izdevumu segšanai</t>
  </si>
  <si>
    <t>Ziemassvētku noformējuma konkurss (atzinības raksti, apbalvojumi)</t>
  </si>
  <si>
    <t xml:space="preserve">Valsts simtgades svētku apgaismojuma noformējuma izveide, montāža un demontāža </t>
  </si>
  <si>
    <t>Pilsētas apkaimju zīmju izveide un uzstādīšana</t>
  </si>
  <si>
    <t>JPAP_R.2.2.1._70 JPTARP_U1.2._P.1.2.9.</t>
  </si>
  <si>
    <t xml:space="preserve">Pasākums "Ziemas pasakas izveide Dzintaru Mežaparkā" </t>
  </si>
  <si>
    <t>JPAP_R.1.7.1._43</t>
  </si>
  <si>
    <t>Pilsētas kultūrvēsturiskā mantojuma saglabāšana</t>
  </si>
  <si>
    <t>08.290</t>
  </si>
  <si>
    <t>Līdzfinansējuma nodrošināšanai sabiedriski pieejama kultūrvēsturiskā mantojuma saglabāšanai objektos, kuros notiek pilsētas nozīmes pasākumi</t>
  </si>
  <si>
    <t>JPAP_R.1.2.2._10</t>
  </si>
  <si>
    <t>Attīstības plānošanas dokumenta nosaukums un rīcības virzienu atšifrējums.</t>
  </si>
  <si>
    <t>Jūrmalas pilsētas attīstības programma 2014. – 2020.gadam (JPAP)</t>
  </si>
  <si>
    <t>Rīcības virziens: R.1.2.2. Kultūrvēsturiskā mantojuma saglabāšana un attīstība</t>
  </si>
  <si>
    <t>Aktivitāte: Nr.10 Kultūrvēsturiski vērtīgās koka arhitektūras vērtību saglabāšanas pasākumi</t>
  </si>
  <si>
    <t>Aktivitāte: Nr.11 Esošās kultūrvēsturiskās koka arhitektūras vērtību apzināšana un popularizēšana</t>
  </si>
  <si>
    <t>Rīcības virziens R1.7.1. Kultūras tūrisma piedāvājuma attīstība</t>
  </si>
  <si>
    <t>Aktivitāte:Nr.43 Kultūras dzīves piedāvājuma attīstība visa gada garumā</t>
  </si>
  <si>
    <t>Rīcības virziens: R.1.9.2. Informācijas pieejamības nodrošināšana</t>
  </si>
  <si>
    <t>Aktivitāte: Nr.56 Jūrmalas mūsdienu arhitektūras ceļvedis</t>
  </si>
  <si>
    <t>Rīcības virziens: R.2.2.1. Jūrmalas vizuālās identitātes standarta izstrāde un ieviešana</t>
  </si>
  <si>
    <t>Aktivitāte: Nr.70 Jūrmalas vizuālās identitātes veidošana un uzraudzīšana</t>
  </si>
  <si>
    <t>Rīcības virziens: R.2.8.1. Publiskās telpas pilnveide</t>
  </si>
  <si>
    <t>Aktivitāte: Nr.97 Jūrmalas ainavas saglabāšanas, pārvaldības un attīstības koncepcijas izstrāde</t>
  </si>
  <si>
    <t>Aktivitāte: Nr.107 Vides pieejamības nodrošināšana cilvēkiem ar īpašām vajadzībām</t>
  </si>
  <si>
    <t>Rīcības virziens: R.3.1.1. Pilsētas attīstības plānošana</t>
  </si>
  <si>
    <t>Aktivitāte: Nr.119 Pašvaldības attīstības plānošanas dokumentu izstrāde un uzraudzība</t>
  </si>
  <si>
    <t>Jūrmalas pilsētas tūrisma attīstības rīcības plāns 2018 - 2020 (JPTARP)</t>
  </si>
  <si>
    <t>Uzdevums U 1.2. Atpūtas , rekreācijas tūrisma piedāvājuma pilnveidošana vietējiem un ārvalstu viesiem</t>
  </si>
  <si>
    <t>P 1.2.5. Ziemas pasakas izveide Dzintaru Mežaparkā (interaktīvas gaismas instalācijas ziemas periodā (decembris–aprīlis))</t>
  </si>
  <si>
    <t>P.1.2.9. Pilsētas apkaimju atpazīstamības veicināšana un zīmju izvietošana, apkaimju nosaukumu un vērtību integrēšana tūrisma mārketingā</t>
  </si>
  <si>
    <t>Tāme Nr.01.1.7.</t>
  </si>
  <si>
    <t>01.110</t>
  </si>
  <si>
    <t>Administratīvo ēku būvniecība, atjaunošana un uzlabošana</t>
  </si>
  <si>
    <t>Tāme Nr.09.1.10.</t>
  </si>
  <si>
    <t>Interešu un profesionālās ievirzes izglītības iestāžu būvniecība, atjaunošana un uzlabošana</t>
  </si>
  <si>
    <r>
      <rPr>
        <b/>
        <sz val="9"/>
        <rFont val="Times New Roman"/>
        <family val="1"/>
        <charset val="186"/>
      </rPr>
      <t>34.pielikums</t>
    </r>
    <r>
      <rPr>
        <sz val="9"/>
        <rFont val="Times New Roman"/>
        <family val="1"/>
        <charset val="186"/>
      </rPr>
      <t xml:space="preserve"> Jūrmalas pilsētas domes</t>
    </r>
  </si>
  <si>
    <t>Struktūrvienība</t>
  </si>
  <si>
    <t>Īpašumu pārvaldes Pašvaldības īpašumu nodaļas pašvaldības īpašumu tehniskā nodrošinājuma daļa</t>
  </si>
  <si>
    <t xml:space="preserve"> 01.110.</t>
  </si>
  <si>
    <t>Domes administratīvo ēku infrastruktūras attīstība</t>
  </si>
  <si>
    <t>JPAP_R.3.2.1._131 JPAP R.2.8.1._99</t>
  </si>
  <si>
    <t>Finansējums nepieciešams avārijas remontdarbu veikšanai, jānomaina sasisto stikla paketi Priedaines policijas posteņa ēkai.</t>
  </si>
  <si>
    <t>Glābšanas staciju būvniecība, atjaunošana un uzlabošana</t>
  </si>
  <si>
    <t>03.600.</t>
  </si>
  <si>
    <t>Glābšanas stacijas</t>
  </si>
  <si>
    <t>JPAP_R1.6.2._30</t>
  </si>
  <si>
    <t>Publisko teritoriju, ēku un mājokļu būvniecība, atjaunošana un uzlabošana</t>
  </si>
  <si>
    <t>06.600.</t>
  </si>
  <si>
    <t>Jauno Slokas kapu izbūve un labiekārtošana</t>
  </si>
  <si>
    <t>JPAP_R2.8.2._114</t>
  </si>
  <si>
    <t>Pašvaldības dzīvojamā fonda remonts</t>
  </si>
  <si>
    <t>JPAP_R2.9.1._115</t>
  </si>
  <si>
    <t>Ēku nojaukšana</t>
  </si>
  <si>
    <t>JPAP_R2.8.1._105</t>
  </si>
  <si>
    <t>Apsekošana, specifikāciju un tāmju sagatavošana</t>
  </si>
  <si>
    <t>JPAP_R.3.1.2._131</t>
  </si>
  <si>
    <t>Kapteiņa Zolta piemiņas vietas teritorijas labiekārtošana Kaugurciema ielā, Jūrmalā</t>
  </si>
  <si>
    <t>JPAP_R2.8.1._98</t>
  </si>
  <si>
    <t>Tirdzniecības nojumes jaunbūve un inženierkomunikāciju izbūve Slokas ielā 3313, Jūrmalā</t>
  </si>
  <si>
    <t>JPAP_R3..2._231</t>
  </si>
  <si>
    <t>Pašvaldības īpašumā esošo ēku kapitālais remonts</t>
  </si>
  <si>
    <t>Ēku konservācija</t>
  </si>
  <si>
    <t>Ēkas restaurācija un atjaunošana Pils ielā 1, Jūrmalā</t>
  </si>
  <si>
    <t>JPAP_R3.1.3._133</t>
  </si>
  <si>
    <t>Pašvaldības policijas postenis ''Priedaine''</t>
  </si>
  <si>
    <t>JPAP_R3.4.1._213</t>
  </si>
  <si>
    <t>Aizvietotājizpildes piemērošana patvaļīgi veiktas būvniecības vai vidi degradējošas/bīstamas būves esamības gadījumos</t>
  </si>
  <si>
    <t>Avārijas remontdarbi</t>
  </si>
  <si>
    <t>JPAP_R3.5.1._224</t>
  </si>
  <si>
    <t>Pašvaldības palīdzības sniegšana iedzīvotājiem dzīvojamo telpu remontiem</t>
  </si>
  <si>
    <t>Atpūtu un sportu veicinošas infrastruktūras izveide, atjaunošana un labiekārtošana</t>
  </si>
  <si>
    <t xml:space="preserve"> 08.100.</t>
  </si>
  <si>
    <t>Ķemeru sēravota nojume</t>
  </si>
  <si>
    <t>JPAP_R1.6.3. 41</t>
  </si>
  <si>
    <t>Sabiedriskās tualetes remontdarbi</t>
  </si>
  <si>
    <t xml:space="preserve">Sporta nams "Taurenītis" </t>
  </si>
  <si>
    <t>JPAP_R.3.3.3_206</t>
  </si>
  <si>
    <t>Majoru sporta laukums</t>
  </si>
  <si>
    <t>Slokas stadions</t>
  </si>
  <si>
    <t>Dzintaru mežaparks</t>
  </si>
  <si>
    <t>Avārijas darbi</t>
  </si>
  <si>
    <t>JPAP_R1.6.3. 41 JPAP_R.3.3.3_206</t>
  </si>
  <si>
    <t>Bibliotēku ēku būvniecība, atjaunošana un uzlabošana</t>
  </si>
  <si>
    <t>08.210.</t>
  </si>
  <si>
    <t>Bibliotēku remonts</t>
  </si>
  <si>
    <t>R3.3.1. Nr.169</t>
  </si>
  <si>
    <t>Muzeja ēku būvniecība, atjaunošana un uzlabošana</t>
  </si>
  <si>
    <t>08.220.</t>
  </si>
  <si>
    <t>Muzeji un izstāžu zāles</t>
  </si>
  <si>
    <t>JPAP_R3.3.1._192</t>
  </si>
  <si>
    <t>Kultūras centru un namu būvniecība, atjaunošana un uzlabošana</t>
  </si>
  <si>
    <t>08.230.</t>
  </si>
  <si>
    <t xml:space="preserve">Kultūras centra ēku remonts </t>
  </si>
  <si>
    <t>Pirmsskolas  izglītības iestāžu būvniecība, atjaunošana un uzlabošana</t>
  </si>
  <si>
    <t>09.100.</t>
  </si>
  <si>
    <t>JPAP_R3.2.2._155</t>
  </si>
  <si>
    <t>Pirmsskolas  izglītības iestādes</t>
  </si>
  <si>
    <t>Jūrmalas PII ''Austras koks''</t>
  </si>
  <si>
    <t>Jūrmalas PII ''Katrīna''</t>
  </si>
  <si>
    <t>Jūrmalas PII ''Madara''</t>
  </si>
  <si>
    <t>Jūrmalas PII ''Mārīte''</t>
  </si>
  <si>
    <t>Jūrmalas PII ''Saulīte''</t>
  </si>
  <si>
    <t>Jūrmalas PII ''Zvaniņš''</t>
  </si>
  <si>
    <t>Jūrmalas PII ''Lācītis''</t>
  </si>
  <si>
    <t xml:space="preserve">Sākumskolu, pamatskolu, vidusskolu būvniecība, atjaunošana un uzlabošana </t>
  </si>
  <si>
    <t>09.210.</t>
  </si>
  <si>
    <t>JPAP_R3.2.3._165</t>
  </si>
  <si>
    <t>Vispārējās izglītības iestādes</t>
  </si>
  <si>
    <t>Jūrmalas sākumskola ''Atvase''</t>
  </si>
  <si>
    <t>Jūrmalas sākumskola ''Ābelīte''</t>
  </si>
  <si>
    <t>Ķemeru pamatskola</t>
  </si>
  <si>
    <t>Jūrmalas pilsētas Jaundubultu vidusskola</t>
  </si>
  <si>
    <t xml:space="preserve">Jūrmalas pilsētas Kauguru vidusskola </t>
  </si>
  <si>
    <t>Majoru vidusskola</t>
  </si>
  <si>
    <t>Jūrmalas pilsētas internātpamatskola</t>
  </si>
  <si>
    <t>Jūrmalas Valsts ģimnāzijas un sākumskolas "Atvase" daudzfunkcionālās sporta halles projektēšana un celtniecība</t>
  </si>
  <si>
    <t xml:space="preserve">Slokas pamatskola </t>
  </si>
  <si>
    <t>Jūrmalas pilsētas Mežmalas vidusskola</t>
  </si>
  <si>
    <t>Pumpuru vidusskola</t>
  </si>
  <si>
    <t>Vakara vidusskola</t>
  </si>
  <si>
    <t>Jūrmalas sākumskola ''Taurenītis''</t>
  </si>
  <si>
    <t>Interešu profesionālās ievirzes izglītības iestāžu būvniecība, atjaunošana un uzlabošana</t>
  </si>
  <si>
    <t xml:space="preserve"> 09.510.</t>
  </si>
  <si>
    <t>JPAP_R3.2.4._185</t>
  </si>
  <si>
    <t>Finansējums nepieciešams avārijas remontdarbu veikšanai Jūrmalas Sporta skolā.</t>
  </si>
  <si>
    <t xml:space="preserve">Jūrmalas bērnu un jauniešu interešu centrs </t>
  </si>
  <si>
    <t>Pārējo sociālo iestāžu būvniecība, atjaunošana un uzlabošana</t>
  </si>
  <si>
    <t>10.700.</t>
  </si>
  <si>
    <t>Veselības veicināšanas un sociālo pakalpojumu centrs</t>
  </si>
  <si>
    <t>JPAP_R3.5.1._216</t>
  </si>
  <si>
    <t>* Informatīvi -  Jūrmalas pilsētas attstības programma 2014 -2020.gadam (JPAP), sasaiste ar attstības plānošanas dokumentiem tiks precizēta</t>
  </si>
  <si>
    <t>Stratēģiskā dokumenta nosaukums - "Jūrmalas pilsētas attīstības programma 2014.-2020.gadam"</t>
  </si>
  <si>
    <t>Stratēģiskā dokumenta kodu atšifrējums - saskaņā ar "Jūrmalas pilsētas attīstības programma 2014.-2020.gadam" mērķiem M1, M2, M3</t>
  </si>
  <si>
    <t>Tāme Nr. 08.4.1.</t>
  </si>
  <si>
    <t>Jūrmalas Kultūras centrs</t>
  </si>
  <si>
    <t>90009229680</t>
  </si>
  <si>
    <t>Jomas ielā 35, Jūrmalā LV-215</t>
  </si>
  <si>
    <t>08.230</t>
  </si>
  <si>
    <t>Iestādes uzturēšanas un kultūras pakalpojumu sniegšanas nodrošināšana</t>
  </si>
  <si>
    <t>LV59PARX0002484572063</t>
  </si>
  <si>
    <t>LV59PARX0002484573033</t>
  </si>
  <si>
    <t>LV20PARX0002484577033</t>
  </si>
  <si>
    <t xml:space="preserve">Līdzekļu novirzīšana no programmas ''Pilsētas kultūras un atpūtas pasākumi''  (VFKK 08.620) sadaļai Kapitālieguldījumi, nepieciešamā aprīkojuma (divas saliekamas teltis un galds-statīvs) iegādei pasākumu norišu nodrošināšanai. Iegādātais aprīkojums nodrošinās tehniskā personāla un aparatūras aizsardzību no laikapstākļiem. </t>
  </si>
  <si>
    <t>Tāme Nr.08.4.2.</t>
  </si>
  <si>
    <t>900092296800</t>
  </si>
  <si>
    <t>Jomas ielā 35, Jūrmalā LV-2010</t>
  </si>
  <si>
    <t>08.620</t>
  </si>
  <si>
    <t>Pilsētas kultūras un atpūtas pasākumi</t>
  </si>
  <si>
    <t>Līdzekļu novirzīšana programmas ''Iestādes uzturēšana un kultūras pakalpojumu sniegšanas nodrošinājums'' (VFKK 08.230) sadaļai Kapitālieguldījumi nepieciešamā aprīkojuma (divas saliekamas teltis un galds-statīvs) iegādei pasākumu norišu nodrošināšanai. Iegādātais aprīkojums nodrošinās brīvdabas pasākumu rīkošanu.</t>
  </si>
  <si>
    <t>saskaņā ar 5a. Pielikumu no 06.11.2018.</t>
  </si>
  <si>
    <t>Tāme Nr.09.11.3.</t>
  </si>
  <si>
    <t>90000051595</t>
  </si>
  <si>
    <t>Rūpniecības iela 13, Jūrmala</t>
  </si>
  <si>
    <t>09.210</t>
  </si>
  <si>
    <t>Projekts "Karjeras atbalsts vispārējās un profesionālās izglītības iestādēs"</t>
  </si>
  <si>
    <t>LV46TREL981304700300B</t>
  </si>
  <si>
    <t xml:space="preserve">Atalgojuma ekonomija, kas radusies darbinieka  slimošanas rezultātā </t>
  </si>
  <si>
    <t>pedagoga karjeras konsultanta slimības lapa no 02.10.2018.-10.10.2018. 1dd=0; 2dd (75%)=32.22; 4dd(80%)=68.74; Kopā = 100.96Eur.</t>
  </si>
  <si>
    <t>Tāme Nr.09.16.1.</t>
  </si>
  <si>
    <t>Jūrmalas pirmsskolas izglītības iestāde "Lācitis"</t>
  </si>
  <si>
    <t>90009249259</t>
  </si>
  <si>
    <t>Tērbatas iela 42, Jūrmala, LV-2016</t>
  </si>
  <si>
    <t>LV37PARX0002484572071</t>
  </si>
  <si>
    <t>LV37PARX0002484573041</t>
  </si>
  <si>
    <t>LV14PARX0002484577044</t>
  </si>
  <si>
    <t>Līdzekļi tiek pārlikti pabalstam sakarā ar tuvinieka apbedīšanu.</t>
  </si>
  <si>
    <t>Papildus naudas līdzekļi ir nepieciešami pabalstam sakarā ar tuvinieka apbedīšanu.</t>
  </si>
  <si>
    <r>
      <rPr>
        <b/>
        <sz val="9"/>
        <rFont val="Times New Roman"/>
        <family val="1"/>
        <charset val="186"/>
      </rPr>
      <t>24.pielikums</t>
    </r>
    <r>
      <rPr>
        <sz val="9"/>
        <rFont val="Times New Roman"/>
        <family val="1"/>
        <charset val="186"/>
      </rPr>
      <t xml:space="preserve"> Jūrmalas pilsētas domes</t>
    </r>
  </si>
  <si>
    <t>2018.gada budžeta atšifrējums pa programmām un budžeta veidiem</t>
  </si>
  <si>
    <t>pamatbudžets</t>
  </si>
  <si>
    <t>maksas pakalpojumi</t>
  </si>
  <si>
    <t>KOPĀ:</t>
  </si>
  <si>
    <t xml:space="preserve">Līdzekļu novirzīšana programmas ''Iestādes uzturēšana un kultūras pakalpojumu sniegšanas nodrošinājums'' sadaļai Kapitālieguldījumi nepieciešamā aprīkojuma (divas saliekamas teltis un galds-statīvs) iegādei pasākumu norišu nodrošināšanai. Iegādātais aprīkojums nodrošinās tehniskā personāla un aparatūras aizsardzību no laikapstākļiem. </t>
  </si>
  <si>
    <t>Valsts svētki, svinamās un atceres dienas</t>
  </si>
  <si>
    <t>Plānoto līdzekļu pārdalīšana atbilstoši pasākumu tāmēm</t>
  </si>
  <si>
    <t>JPAP_R3.3.1._191 JPAP_R3.3.1._194  JPKAP_U2.2._P2.2.1.</t>
  </si>
  <si>
    <t xml:space="preserve">Izdevumu samazinājums viesmākslinieku atlīdzībai </t>
  </si>
  <si>
    <t>VSAOI izdevumu samazinājums proporcionāli atlīdzības samazinājumam</t>
  </si>
  <si>
    <t>Izdevumu samazinājums skatuves aprīkojumam</t>
  </si>
  <si>
    <t>Izdevumu palielinājums radošo pakalpojumu apmaksai, pasākumu norises vietu noformējumam</t>
  </si>
  <si>
    <t>Izdevumi valsts karogui iegādei - 5 karogi jaunuzstādītiem mastiem pie P.Zolta pieminekļa (11.11.2018. pasākums)</t>
  </si>
  <si>
    <t>Izdevumu palielinājums noformējuma materiālu iegādei</t>
  </si>
  <si>
    <t>Gadskārtu svētki</t>
  </si>
  <si>
    <t>JPAP_R3.3.1._191  JPAP_R3.3.1._194 JPKAP_ U2.2._P2.2.3.</t>
  </si>
  <si>
    <t>Lielākie Jūrmalas pilsētas pasākumi</t>
  </si>
  <si>
    <t>3.1</t>
  </si>
  <si>
    <t>Kūrorta svētku gājiens</t>
  </si>
  <si>
    <t>JPAP_R3.3.1._191 JPAP_R3.3.1._194  JPKAP_U2.2._P2.2.3.</t>
  </si>
  <si>
    <t>3.2</t>
  </si>
  <si>
    <t>Jomas ielas svētki</t>
  </si>
  <si>
    <t>JPAP_R3.3.1._191  JPKAP_U2.2._P2.2.3. JPTARP_AM1_U1.2._P.1.2.4.</t>
  </si>
  <si>
    <t>3.3</t>
  </si>
  <si>
    <t>Naksts ekspedīcija ģimenei ''Nestāsti pasaciņas''</t>
  </si>
  <si>
    <t>JPAP_R1.7.1._43 JPAP_R3.3.1._191  JPKAP_U2.2._P2.2.3. JPKAP_U1.3._U1.3.6. JPKAP_U1.3._U1.3.7.  JPTARP_AM1_U1.5._P.1.5.1.</t>
  </si>
  <si>
    <t>3.4</t>
  </si>
  <si>
    <t>Jaunā gada sagaidīšana</t>
  </si>
  <si>
    <t>JPAP_R1.7.1._43 JPAP_R3.3.1._191   JPKAP_U2.2._P2.2.3.</t>
  </si>
  <si>
    <t>4</t>
  </si>
  <si>
    <t>JKC piedāvājums</t>
  </si>
  <si>
    <t>4.1</t>
  </si>
  <si>
    <t>Vasaras koncerti</t>
  </si>
  <si>
    <t>JPAP_R3.3.1._191  JPKAP_U1.3._U1.3.6.</t>
  </si>
  <si>
    <t>4.2</t>
  </si>
  <si>
    <t>Dzejas dienas</t>
  </si>
  <si>
    <t>4.3</t>
  </si>
  <si>
    <t>Pasākumu cikli</t>
  </si>
  <si>
    <t>JPAP_R3.3.1._191  JPKAP_U1.3._U1.3.6.  JPKAP_U2.1._P2.1.4.</t>
  </si>
  <si>
    <t>4.4</t>
  </si>
  <si>
    <t>Atpūtas pasākumi- džeza klubs, balles</t>
  </si>
  <si>
    <t>JPAP_R3.3.1_191 JPKAP_U1.3._U1.3.6.  JPKAP_U2.1._P2.1.4.</t>
  </si>
  <si>
    <t>4.5</t>
  </si>
  <si>
    <t>Mākslas izstādes</t>
  </si>
  <si>
    <t>Izdevumu samazinājums atbilstoši plānotajām aktivitātēm līdz 2018.gada beigām - neizlietoto līdzekļu novirzīšana kapitālieguldījumiem: saliekamo telšu (nojumju) iegādei brīvdabas pasākumu norišu nodrošināšanai</t>
  </si>
  <si>
    <t>JPAP_R3.3.1._191 JPKAP_U1.3._U1.3.6.;  JPKAP_U2.1._P2.1.4.</t>
  </si>
  <si>
    <t>2247</t>
  </si>
  <si>
    <t>2312</t>
  </si>
  <si>
    <t>4.6</t>
  </si>
  <si>
    <t>Kinoseansi</t>
  </si>
  <si>
    <t>JPAP_R3.3.1._203 JPKAP_U2.1._P2.1.4.</t>
  </si>
  <si>
    <t>5</t>
  </si>
  <si>
    <t xml:space="preserve">KKN piedāvājums </t>
  </si>
  <si>
    <t>5.1</t>
  </si>
  <si>
    <t>'Jokosim tautiski''</t>
  </si>
  <si>
    <t>JPAP_R3.3.1._191 JPAP_R3.3.1._194 JPKAP_U1.3._U1.3.4.  JPKAP_U1.3._U1.3.6.</t>
  </si>
  <si>
    <t>5.2</t>
  </si>
  <si>
    <t>Ceļojošais mini-festivāls ''Pirkstiņi pa taustiņiem''</t>
  </si>
  <si>
    <t>JPAP_R3.3.1._191 JPAP_R3.3.1._194 JPKAP_U1.3._U1.3.2. JPKAP_U2.2._P2.2.5.</t>
  </si>
  <si>
    <t>5.3</t>
  </si>
  <si>
    <t>Neformālo pianistu festivāls</t>
  </si>
  <si>
    <t>5.4</t>
  </si>
  <si>
    <t>Pasākumu cikls ''Bērnu vasara''</t>
  </si>
  <si>
    <t>JPAP_R3.3.1._191 JPKAP_U1.3._U1.3.6. JPKAP_U1.3._U1.3.7.</t>
  </si>
  <si>
    <t>5.5</t>
  </si>
  <si>
    <t>JPAP_R3.3.1._191 JPKAP_U1.3._U1.3.6.  JPKAP_U2.1._P2.1.4.; JPKAP_U1.3._U1.3.7.</t>
  </si>
  <si>
    <t>5.6</t>
  </si>
  <si>
    <t>5.7</t>
  </si>
  <si>
    <t>JPAP_R3.3.1._191  JPKAP_U1.3.U_1.3.6.</t>
  </si>
  <si>
    <t>5.8</t>
  </si>
  <si>
    <t>Jauniešu teātra studija ''Eksperiments''</t>
  </si>
  <si>
    <t>JPAP_R3.3.1._191 JPAP_R3.3.1._194 JPKAP_U1.3._U1.3.1.; JPKAP_U1.3._U1.3.4.</t>
  </si>
  <si>
    <t>5.9</t>
  </si>
  <si>
    <t>Mātes dienas koncerts</t>
  </si>
  <si>
    <t>JPAP_R3.3.1._191 JPAP_R3.3.1._194 JPKAP_U1.3._U1.3.6. JPKAP_U2.2._P2.2.3.</t>
  </si>
  <si>
    <t>5.10</t>
  </si>
  <si>
    <t>JPAP_R3.3.1._191 JPKAP_U1.3._U1.3.6.  JPKAP_U2.1._P2.1.4. JPKAP_U1.3._U1.3.7.</t>
  </si>
  <si>
    <t>6</t>
  </si>
  <si>
    <t>Mākslinieku nama piedāvājums</t>
  </si>
  <si>
    <t>6.1</t>
  </si>
  <si>
    <t xml:space="preserve">Mākslas dienas </t>
  </si>
  <si>
    <t xml:space="preserve">JPAP_R3.3.1._191 JPKAP_U1.3._U1.3.6.; JPKAP_U1.3._U1.3.7.; </t>
  </si>
  <si>
    <t>6.2</t>
  </si>
  <si>
    <t>Muzeju nakts</t>
  </si>
  <si>
    <t xml:space="preserve">JPAP_R3.3.1._191 JPKAP_U1.3._U1.3.6. JPKAP_U1.3._U1.3.7. </t>
  </si>
  <si>
    <t>6.3</t>
  </si>
  <si>
    <t>Mākslas projekts - konkurss-izstāde ''JĀ/Neatkarība''</t>
  </si>
  <si>
    <t>JPAP_R3.3.1._191 JPKAP_U1.3._U1.3.6; JPKAP_U1.3._U1.3.7; JPKAP_U2.1_P2.1.4.</t>
  </si>
  <si>
    <t>6.4</t>
  </si>
  <si>
    <t>JPAP_R3.3.1._191 JPKAP_U1.3._U1.3.6.  JPKAP_U2.1._P2.1.4.</t>
  </si>
  <si>
    <t>7</t>
  </si>
  <si>
    <t>Jūrmalas teātra piedāvājums</t>
  </si>
  <si>
    <t>7.1</t>
  </si>
  <si>
    <t>Jauniestudējumi</t>
  </si>
  <si>
    <t>JPAP_R3.3.1._191 JPAP_R3.3.1._194 JPAP_R3.3.1._197 JPKAP_U1.3._U1.3.1. JPKAP_U1.3._U1.3.4.</t>
  </si>
  <si>
    <t>2279</t>
  </si>
  <si>
    <t>7.2</t>
  </si>
  <si>
    <t>Jūrmalas Bērnu un jauniešu teātris. Uzvedums-eksāmens sezonas noslēgumā</t>
  </si>
  <si>
    <t>JPAP_R3.3.1._191 JPAP_R3.3.1._194 JPAP_R3.3.1._197 JPKAP_U1.3._U1.3.1.; JPKAP_U1.3._U1.3.4.</t>
  </si>
  <si>
    <t>7.3</t>
  </si>
  <si>
    <t>Teātra pirmizrādes</t>
  </si>
  <si>
    <t>JPAP_R3.3.1._191 JPAP_R3.3.1._194 JPAP_R3.3.1._197 JPKAP_U1.3._U1.3.6.</t>
  </si>
  <si>
    <t>7.4</t>
  </si>
  <si>
    <t>Ziemassvētku koncerts</t>
  </si>
  <si>
    <t>JPAP_R1.7.1._43 JPAP_R3.3.1._191 JPAP_R3.3.1._194 JPKAP_U1.3._U1.3.6. JPKAP_U1.3._U1.3.4.</t>
  </si>
  <si>
    <t>7.5</t>
  </si>
  <si>
    <t>Piedalīšanās amatierteātru skatēs, festivālos valsts robežās un ārvalstīs</t>
  </si>
  <si>
    <t>JPAP_R3.3.1._191 JPAP_R3.3.1._194 JPKAP_U1.3._U1.3.2.</t>
  </si>
  <si>
    <t>8</t>
  </si>
  <si>
    <t>Dažādi projekti</t>
  </si>
  <si>
    <t>8.1</t>
  </si>
  <si>
    <t>Pilsētas Ziemassvētku noformējuma konkursa noslēguma pasākums</t>
  </si>
  <si>
    <t>JPAP_R3.3.1._191 JPKAP_U1.3._U1.3.3.</t>
  </si>
  <si>
    <t>8.2</t>
  </si>
  <si>
    <t>Zvaigznes dienas pasākums</t>
  </si>
  <si>
    <t xml:space="preserve">JPAP_R3.3.1_191 </t>
  </si>
  <si>
    <t>8.3</t>
  </si>
  <si>
    <t>JPAP_R3.3.1._191  JPKAP_U1.3._U1.3.6. JPKAP_U1.3._U1.3.7.  JPTARP_AM1_U1.2._P.1.2.4.</t>
  </si>
  <si>
    <t>8.4</t>
  </si>
  <si>
    <t>Starptautiskais senioru deju festivāls ''Puķu balle''</t>
  </si>
  <si>
    <t>JPAP_R3.3.1._191 JPKAP_U2.2._P2.2.5.</t>
  </si>
  <si>
    <t>8.5</t>
  </si>
  <si>
    <t>Atklāšanas un tematiskie pasākumi</t>
  </si>
  <si>
    <t>JPAP_R3.3.1._191 JPKAP_U2.1._P2.1.4.</t>
  </si>
  <si>
    <t>8.6</t>
  </si>
  <si>
    <t>Ķemeru svētki</t>
  </si>
  <si>
    <t>JPAP_R3.3.1._191 JPKAP_U1.3._U1.3.3.  JPKAP_U2.2._P2.2.3.  JPTARP_AM1_U1.2._P.1.2.4.</t>
  </si>
  <si>
    <t>8.7</t>
  </si>
  <si>
    <t>18.novembra svinības Ķemeros</t>
  </si>
  <si>
    <t>JPAP_R3.3.1._191 JPKAP_U1.3._U1.3.3.  JPKAP_U2.2._P2.2.1.</t>
  </si>
  <si>
    <t>8.8</t>
  </si>
  <si>
    <t>Pasākums jauniešiem "Augsim Latvijai"</t>
  </si>
  <si>
    <t>8.9</t>
  </si>
  <si>
    <t>Projekti/pasākumi Latvijas simtgadei</t>
  </si>
  <si>
    <t xml:space="preserve">Plānoto līdzekļu pārdalīšana atbilstoši 18.11.2018. pasākuma aktivitātēm - 1688,00 EUR novirzīšana kapitālieguldījumiem: saliekamas kūkas konstrukcijas izgatavošana </t>
  </si>
  <si>
    <t>JPAP_R3.3.1._191 JPAP_R3.3.1._194  JPKAP_U1.3._U1.3.6.; JPKAP_U2.2._P2.2.1.; JPKAP_U2.1._P2.1.4.;</t>
  </si>
  <si>
    <t>8.10</t>
  </si>
  <si>
    <t>XXVI Dziesmu un XVI Deju svētku translācija Majoros un Kauguros</t>
  </si>
  <si>
    <t xml:space="preserve">JPAP_R1.7.1._43 JPAP_R3.3.1._191  </t>
  </si>
  <si>
    <t>2239</t>
  </si>
  <si>
    <t>2262</t>
  </si>
  <si>
    <t>2264</t>
  </si>
  <si>
    <t>2314</t>
  </si>
  <si>
    <t>9</t>
  </si>
  <si>
    <t>Jūrmalas radošo kolektīvu darbības finansējums</t>
  </si>
  <si>
    <t>9.1</t>
  </si>
  <si>
    <t>Pilsētas radošo kolektīvu piedalīšanās republikas mēroga pasākumos</t>
  </si>
  <si>
    <t>JPAP_R3.3.1._194 JPKAP_U1.3._U1.3.2. JPKAP_U3.1._P3.1.4. JPKAP_U3.1._P3.1.5.</t>
  </si>
  <si>
    <t>9.2</t>
  </si>
  <si>
    <t>Pilsētas radošo kolektīvu un kultūras darbinieku pilsētas mēroga konkursi un skates</t>
  </si>
  <si>
    <t>9.3</t>
  </si>
  <si>
    <t xml:space="preserve">Radošo kolektīvu jubilejas un citi  kolektīvu iniciēti projekti </t>
  </si>
  <si>
    <t>JPAP_R3.3.1._194 JPKAP_U1.3._U1.3.4.; JPKAP_U2.1._P2.1.4.; JPKAP_U2.2._P2.2.3.</t>
  </si>
  <si>
    <t>9.4</t>
  </si>
  <si>
    <t>Pilsētas radošo kolektīvu piedalīšanās ārzemēs rīkotajos koncertos, festivālos, konkursos un izstādēs</t>
  </si>
  <si>
    <t>JPAP_R3.3.1._194 JPKAP_U1.3._U1.3.2.</t>
  </si>
  <si>
    <t>9.5</t>
  </si>
  <si>
    <t>Tērpi</t>
  </si>
  <si>
    <t>JPAP_R3.3.1._194 JPKAP_U1.3._U1.3.2.; JPKAP_U3.1._P3.1.4.; JPKAP_U3.1._P3.1.5.</t>
  </si>
  <si>
    <t>10</t>
  </si>
  <si>
    <t>Citas kultūras pasākumu izmaksas</t>
  </si>
  <si>
    <t>10.1</t>
  </si>
  <si>
    <t>Tipogrāfijas pakalpojumi (biļetes, afišas un tml.)</t>
  </si>
  <si>
    <t>JPAP_R3.3.1._191 JPKAP_U4.1._P4.1.4.;  JPKAP_U4.3._P4.3.3.  JPTARP_AM3_U3.3._P.3.3.2.</t>
  </si>
  <si>
    <t>10.2</t>
  </si>
  <si>
    <t>AKKA/LAA un LaIPA</t>
  </si>
  <si>
    <t>JPAP_R3.3.1._191</t>
  </si>
  <si>
    <t>10.3</t>
  </si>
  <si>
    <t>Publisko pasākumu apdrošināšana</t>
  </si>
  <si>
    <t>10.4</t>
  </si>
  <si>
    <t>Elektroenerģijas apmaksa un pieslēguma nodrošinājumskultūras pasākumos dabā</t>
  </si>
  <si>
    <t>10.5</t>
  </si>
  <si>
    <t>Reklāmas izdevumi kultūras pasākumiem</t>
  </si>
  <si>
    <t>JPAP_R3.3.1._191 JPKAP_U4.1._P4.1.4.; JPKAP_U4.3._P4.3.3. JPTARP_AM3_U3.3._P.3.3.2.</t>
  </si>
  <si>
    <t>I.Stratēģiskā dokumenta nosaukums - Jūrmalas pilsētas attīstības programmas 2014.-2020.gadam (JPAP)</t>
  </si>
  <si>
    <t>Rīcības virziena aktivitātes:</t>
  </si>
  <si>
    <t>43 Kultūras dzīves piedāvājuma attīstība visa gada garumā</t>
  </si>
  <si>
    <t>Prioritāte P3.3. Daudzveidīgas kultūras un sporta vide</t>
  </si>
  <si>
    <t>Rīcības virziens R3.3.1. Pilsētas kultūras iestāžu un muzeju darbības pilnveide.</t>
  </si>
  <si>
    <t>191 Daudzveidīgu kultūras pasākumu pieejamība Jūrmalas iedzīvotājiem Jūrmalas pilsētā;</t>
  </si>
  <si>
    <t>194 Amatiermākslas attīstības veicināšana;</t>
  </si>
  <si>
    <t>197 Tēātra attīstība;</t>
  </si>
  <si>
    <t>203 Kino pakalpojuma attīstība.</t>
  </si>
  <si>
    <t>II. Stratēģiskā dokumenta nosaukums - Jūrmalas pilsētas kultūrvides attīstības plāns 2017.-2020. gadam (JPKAP)</t>
  </si>
  <si>
    <t>Strātēģiskā dokumenta kodu atšifrējums - 1.rīcības virziens  "Radošā Jūrmala: apkaimju unikalitātes stiprināšana un iedzīvotāju līdzdalības sekmēšana":</t>
  </si>
  <si>
    <t>Rīcības virziena uzdevums - U1.3.: Nodrošināt mūžizglītības un radošuma attīstīšanas iespējas jurmalniekiem.</t>
  </si>
  <si>
    <t>Rīcības virziena uzdevuma pasākumi:</t>
  </si>
  <si>
    <t>U1.3.1. Daudzveidīgu amatiermākslas un interešu izglītības iespēju nodrošināšana Jūrmalas iedzīvotājiem</t>
  </si>
  <si>
    <t>U1.3.2. Jūrmalas radošo kolektīvu dalība pilsētas, nacionāla unstarptautiska mēroga pasākumos (ārpus Dziesmu un deju svētku kustības)</t>
  </si>
  <si>
    <t xml:space="preserve">U1.3.3. Jūrmalas pilsētas iedzīvotāju un nevalstisko organizāciju radošo kultūras iniciatīvu atbalstīšana, līdzfinansējot un līdzorganizējot dažādu žanru kultūras pasākumus </t>
  </si>
  <si>
    <t>specifiskām iedzīvotāju auditorijām.</t>
  </si>
  <si>
    <t>U1.3.4. Jūrmalas radošo kolektīvu koncertuzvedumu un izrāžu veidošana (t.sk. Jūrmalas teātra iestudējumi).</t>
  </si>
  <si>
    <t>U1.3.6. Kultūrizglītojošu pasākumu veidošana ģimenēm, bērniem un jauniešiem, senioriem.</t>
  </si>
  <si>
    <t>U1.3.7. Interaktīvu līdzdalības formu attīstība kultūras pasākumos.</t>
  </si>
  <si>
    <t>Strātēģiskā dokumenta kodu atšifrējums - rīcības virziens 2  "Kultūras piedāvājuma izcilība un daudzveidība Jūrmalā: kvalitatīva un sistema'tiska kultūras piedāvājuma veidošana</t>
  </si>
  <si>
    <t>dažādām mērķauditorījas grupām vietējā, nacionālā un starptautiskā mērogā''.</t>
  </si>
  <si>
    <t>Rīcības virziena uzdevums -  U2.1.: Rīkot kavalitatīvas un daudzveidīgas kultūras norises konkrētiem auditorijas segmentiem katrā sezonā.</t>
  </si>
  <si>
    <t>P2.1.4. Kultūras centru piedāvājuma daudzveidošana, tajā skaitā ar mērķauditorijas iesaisti.</t>
  </si>
  <si>
    <t>Rīcības virziena uzdevums - U2.2.: Nostiprināt Jūrmalas kā kultūras un mākslas pilsētas identitāti un konkurentspēju.</t>
  </si>
  <si>
    <t>P2.2.1. Valsts svētku un atceres dienu rīkošana pilsētas iedzīvotājiem un viesiem, tai skaitā Latvijai-100 atzīmēšana.</t>
  </si>
  <si>
    <t>P2.2.3. Gadskārtu svētku, pilsētassvētku un dažādām sabiedrības mērķgrupām domātu pasākumu rīkošana, nostiprinot Jūrmalas zīmolu vietējā, nacionālā un starptautiskā mērogā.</t>
  </si>
  <si>
    <t>P2.2.5. Jūrmalas kā festivālu pilsētas tēla nostiprināšana.</t>
  </si>
  <si>
    <t>Strātēģiskā dokumenta kodu atšifrējums - rīcības virziens 3  "Jūrmalas kultūras mantojums: kultūras mantojuma saglabāšana, musdienīga interpretācija un popularizēšana"</t>
  </si>
  <si>
    <t>Rīcības virziena uzdevums - U3.1.: Nodrošināt Latvijas Dziesmu un deju svētku tradīcijas saglabāšanu un attīstību.</t>
  </si>
  <si>
    <t>P3.1.1. Telpu nodrošināšana Dziesmu un deju svētku mēģinājumiem, skatēm un koncertiem.</t>
  </si>
  <si>
    <t>P3.1.2. Dziesmu un deju kolektīvu materiālās bāzes nodrošināšana.</t>
  </si>
  <si>
    <t>P3.1.3. Jūrmalas kolektīvu līdzdalības nodrošināšana Latvijas Dziesmu un deju svētkos.</t>
  </si>
  <si>
    <t>P3.1.4. Jūrmalas kolektīvu līdzdalības nodrošināšana Latvijas Dziesmu un deju svētku procesā.</t>
  </si>
  <si>
    <t>P3.1.5. Dziesmu un deju svētku kustības pasākumu atbalsts.</t>
  </si>
  <si>
    <t>P3.3.1. Jaunu pakalpojumu ieviešana vietējiem iedzīvotājiem un tūristiem, īpaši skolēnu-tūristu un ģimeņu piesaistei.</t>
  </si>
  <si>
    <t>Strātēģiskā dokumenta kodu atšifrējums - rīcības virziens 4  "Sadarbība Jūrmalā: kultūrvides attīstībā iesaistīto dalībnieku sadarbības veicināšana"</t>
  </si>
  <si>
    <t xml:space="preserve">Rīcības virziena uzdevums - U4.1.: Attīstīt sadarbību starp dažādām pašvaldības kultūras un citām iestādēm, ģeogrāfiski līdzsvarotā kultūras piedāvājuma veidošanā </t>
  </si>
  <si>
    <t>un pieejamības veicināšanā.</t>
  </si>
  <si>
    <t>P4.1.4. Informācijas nodrošināšana par apkaimju kultūras pasākumu norises vietām un pasākumiem.</t>
  </si>
  <si>
    <t>Rīcības virziena uzdevums - U4.3.: Nodrošināt informācijas pieejamību atbilstoši kultūras auditorijas vajadzībām.</t>
  </si>
  <si>
    <t>P4.3.3. Kultūras pasākumu reklāmas un mārketinga materiālu izdošana.</t>
  </si>
  <si>
    <t>III. Stratēģiskā dokumenta nosaukums - Jūrmalas pilsētas tūrisma attīstības rīcības plāns  2018.-2020. gadam (JPTARP)</t>
  </si>
  <si>
    <t>Strātēģiskā dokumenta kodu atšifrējums - mērķis AM 1: Atpūtas, rekreācijas un viesmīlības pakalpojumu pilnveidošana un kvalitāte.</t>
  </si>
  <si>
    <t>Mērķa uzdevums - U 1.2. Atpūtas, rekreācijas tūrisma piedāvājuma pilnveidošana vietējiem un ārvalstu viesiem.</t>
  </si>
  <si>
    <t>Mērķa uzdevuma pasākums - P.1.2.4. Liela izmēra galda spēļu dažādām vecuma grupām) izvietošana Horna dārzā, Mellužu estrādes teritorijā, Ķemeru kūrparkā un citās vietās.</t>
  </si>
  <si>
    <t>Mērķa uzdevums - U 1.5. Pasākumu/aktivitāšu piedāvājuma pilnveidošana ģimenēm ar bērniem</t>
  </si>
  <si>
    <t>Mērķa uzdevuma pasākums - P 1.5.1. Pasākuma ''Nestasti pasaciņas'' pilnveidošana, divu dienu pasākuma programmas (festivāla) izveide un popularizēšana Latvijā,</t>
  </si>
  <si>
    <t>perspektīvā Baltijas valstīs</t>
  </si>
  <si>
    <t>Strātēģiskā dokumenta kodu atšifrējums - mērķis AM 3: Jūrmalas kā konferenču, kongresu, pasākumu un motivējošā tūrisma (MICE) galamērķa attīstība</t>
  </si>
  <si>
    <t>Mērķa uzdevums - U 3.3.Kultūras pasākumu kā atraktīvu tūrisma piesaišu izmantošana, koncentrejoties uz dažādu tūristu segmentu vajadzībām un pieprasījuma sezonālām</t>
  </si>
  <si>
    <t>svārstībām</t>
  </si>
  <si>
    <t>Mērķa uzdevuma pasākums - P.3.3.2. Informācijas par pasākumiem nodrošināšana dažādiem mērķa tirgiem (afišu valodas, informācija tūrisma portālā, TIC).</t>
  </si>
  <si>
    <t>Tāme Nr.01.1.1.</t>
  </si>
  <si>
    <t>01.110.</t>
  </si>
  <si>
    <t>Iestādes uzturēšana</t>
  </si>
  <si>
    <t>LV57PARX0002484572002</t>
  </si>
  <si>
    <t>LV81PARX0002484577002</t>
  </si>
  <si>
    <t>Tāme Nr.04.1.6.</t>
  </si>
  <si>
    <t>04.730</t>
  </si>
  <si>
    <t>Tūrisma attīstības nodrošināšanas pasākumi</t>
  </si>
  <si>
    <t>Tāme Nr.09.24.1.</t>
  </si>
  <si>
    <t>Jūrmalas sākumskola "Atvase"</t>
  </si>
  <si>
    <t>90001175873</t>
  </si>
  <si>
    <t>Raiņa 53,Jūrmala</t>
  </si>
  <si>
    <t>Iestādes uzturēšana un vispārējās izglītības nodrošināšana</t>
  </si>
  <si>
    <t>LV02PARX0002484572022</t>
  </si>
  <si>
    <t>LV65PARX0002484573022</t>
  </si>
  <si>
    <t>LV26PARX0002484577022</t>
  </si>
  <si>
    <r>
      <t xml:space="preserve">SKOLAS SOMA =Muzēju apmeklējumi+vilciena biļetes EUR 502.15; </t>
    </r>
    <r>
      <rPr>
        <b/>
        <sz val="9"/>
        <rFont val="Times New Roman"/>
        <family val="1"/>
        <charset val="186"/>
      </rPr>
      <t>autobuss EUR 832.15;</t>
    </r>
    <r>
      <rPr>
        <sz val="9"/>
        <rFont val="Times New Roman"/>
        <family val="1"/>
        <charset val="186"/>
      </rPr>
      <t>ieejās biļete EUR 530.48;nodarbības+gids EUR 80.00; pasākums skola EUR 603.22</t>
    </r>
  </si>
  <si>
    <r>
      <t xml:space="preserve">SKOLAS SOMA=Muzēju apmeklējumi+vilciena biļetes EUR </t>
    </r>
    <r>
      <rPr>
        <b/>
        <sz val="9"/>
        <rFont val="Times New Roman"/>
        <family val="1"/>
        <charset val="186"/>
      </rPr>
      <t>502.15</t>
    </r>
    <r>
      <rPr>
        <sz val="9"/>
        <rFont val="Times New Roman"/>
        <family val="1"/>
        <charset val="186"/>
      </rPr>
      <t xml:space="preserve">;( autobuss  832.15 = EKK 2262); ieejās biļete EUR </t>
    </r>
    <r>
      <rPr>
        <b/>
        <sz val="9"/>
        <rFont val="Times New Roman"/>
        <family val="1"/>
        <charset val="186"/>
      </rPr>
      <t>530.48</t>
    </r>
    <r>
      <rPr>
        <sz val="9"/>
        <rFont val="Times New Roman"/>
        <family val="1"/>
        <charset val="186"/>
      </rPr>
      <t xml:space="preserve">;nodarbības+gids EUR </t>
    </r>
    <r>
      <rPr>
        <b/>
        <sz val="9"/>
        <rFont val="Times New Roman"/>
        <family val="1"/>
        <charset val="186"/>
      </rPr>
      <t>80.00</t>
    </r>
    <r>
      <rPr>
        <sz val="9"/>
        <rFont val="Times New Roman"/>
        <family val="1"/>
        <charset val="186"/>
      </rPr>
      <t xml:space="preserve">; pasākums skola EUR </t>
    </r>
    <r>
      <rPr>
        <b/>
        <sz val="9"/>
        <rFont val="Times New Roman"/>
        <family val="1"/>
        <charset val="186"/>
      </rPr>
      <t>603.22</t>
    </r>
  </si>
  <si>
    <r>
      <rPr>
        <b/>
        <sz val="9"/>
        <rFont val="Times New Roman"/>
        <family val="1"/>
        <charset val="186"/>
      </rPr>
      <t>13.pielikums</t>
    </r>
    <r>
      <rPr>
        <sz val="9"/>
        <rFont val="Times New Roman"/>
        <family val="1"/>
        <charset val="186"/>
      </rPr>
      <t xml:space="preserve"> Jūrmalas pilsētas domes</t>
    </r>
  </si>
  <si>
    <t>Mārketinga un ārējo sakaru pārvaldes Mārketinga nodaļa</t>
  </si>
  <si>
    <t>Pilsētas ekonomiskās attīstības pasākumi</t>
  </si>
  <si>
    <t>04.900</t>
  </si>
  <si>
    <t>Informatīvo materiālu un reklāmas izvietošana medijos - TV, radio, internetā, presē, vidē un citos drukātajos materiālos pilsētas zīmola komunikācijas kampaņu pasākumiem un pilsētas tēla kampaņas</t>
  </si>
  <si>
    <t>JPAP_ P1.9 / R1.9.1./Nr.53; JPAP_P1.7./ R1.7.1./Nr.43; JPAP_P1.7./ R1.7.2./Nr.44; JPAP_P3.3./ R3.3.1./Nr.191;  JPAP_P1.8. /R1.8.2./Nr.47.           JPTARP_P1.3.2., JPTARP_P1.5.1.,  JPTARP_P1.7.1., JPTARP_P2.4.3., JPTARP_P.2.4.4., JPTARP_P.3.7.6.  JPTARP_P.4.5.2., JPTARP_P.4.5.2., JPTARP_P.1.9.12.</t>
  </si>
  <si>
    <t>Pasākumu, kampaņu informatīvo, mārketinga un reklāmas materiālu izstrāde un izgatavošana. Suvenīru un prezentmateriālu iegāde. Pilsētvides mārketinga objektu, pasākumu materiālu izstrāde un iegāde.</t>
  </si>
  <si>
    <t>JPAP_P1.9 / R1.9.1./Nr.53;   JPAP_P2.2. / R2.2.1./Nr.70.                 JPTARP_P1.3.2.,   JPTARP_P1.7.1., JPTARP_P.3.3.2., JPTARP_P.3.7.6., JPTARP_P.4.5.2., JPTARP_P.4.5.2., JPTARP_P.1.9.12.</t>
  </si>
  <si>
    <t>Organizatoriskie izdevumi</t>
  </si>
  <si>
    <t>Radošo, komunikāciju, pasākumu attīstības aģentūru pakalpojumi: radošo ideju izstrāde, pasākumu konceptu sagatavošana un īstenošana,  pilsētvides objektu, u.c norišu radošās idejas, dizaina konceptu izstrāde, ražošana un uzstādīšana</t>
  </si>
  <si>
    <t>JPAP_P1.9 / R1.9.1. /Nr.53; JPAP_P3.3/R.3.3.1./Nr.191.                 JPTARP_P1.3.2., JPTARP_P1.7.1., JPTARP_P.4.5.2., JPTARP_P.4.5.2., JPTARP_P.1.9.12.</t>
  </si>
  <si>
    <t>Līgumi ar fiziskām personām (autoratlīdzības)</t>
  </si>
  <si>
    <t>JPAP_P1.9 / R1.9.1./Nr.53.</t>
  </si>
  <si>
    <t>Tulkošanas darbi un tulka pakalpojumi</t>
  </si>
  <si>
    <t>JPAP_P1.9 / R1.9.1./Nr.53; JPAP_P1.7./R1.7.1./Nr.43; JPAP_P1.7./R1.7.2./Nr.44; JPAP_P3.3./R3.3.1./Nr.191.               JPTARP_P.3.3.2.</t>
  </si>
  <si>
    <t>Pētījumu veikšana</t>
  </si>
  <si>
    <t>JPAP_P1.9/R 1.9.1</t>
  </si>
  <si>
    <t>Tūrisma mārketinga pasākumi</t>
  </si>
  <si>
    <t>1.1.</t>
  </si>
  <si>
    <t>Tūrisma informatīvie materiāli par Jūrmalu</t>
  </si>
  <si>
    <t>JPTARP P.1.9.4.</t>
  </si>
  <si>
    <t>1.2.</t>
  </si>
  <si>
    <t>Tulkojumi</t>
  </si>
  <si>
    <t>Ekonomija</t>
  </si>
  <si>
    <t>JPTARP P.3.3.2.</t>
  </si>
  <si>
    <t>1.3.</t>
  </si>
  <si>
    <t>Tūrisma mārketinga kampaņas ar citām LV institūcijām (RTAB, LI, LIAA airbaltic u.c.) ārvalstīs</t>
  </si>
  <si>
    <t>JPTARP P.1.9.9.</t>
  </si>
  <si>
    <t>1.4.</t>
  </si>
  <si>
    <t>Tūrisma mārketinga kampaņa augsti prioritārajos tirgos</t>
  </si>
  <si>
    <t>JPTARP P.2.4.4.</t>
  </si>
  <si>
    <t>1.5.</t>
  </si>
  <si>
    <t>Darījuma tūrisma kampaņu īstenošana Baltijas valstīs</t>
  </si>
  <si>
    <t>JPTARP P.3.2.3.</t>
  </si>
  <si>
    <t>1.6.</t>
  </si>
  <si>
    <t>Ārvalstu tūrisma aģentu un žurnālistu uzņemšana Jūrmalā</t>
  </si>
  <si>
    <t>JPTARP P.1.9.10.</t>
  </si>
  <si>
    <t>1.7.</t>
  </si>
  <si>
    <t>Videoklipa par veselības tūrismu izstrāde</t>
  </si>
  <si>
    <t>JPTARP P.2.4.2.</t>
  </si>
  <si>
    <t>1.8.</t>
  </si>
  <si>
    <t>Tūrisma mājas lapas visitjurmala.lv attīstības nodrošināšana</t>
  </si>
  <si>
    <t>JPTARP P.1.8.2., P.2.1.2.</t>
  </si>
  <si>
    <t>1.9.</t>
  </si>
  <si>
    <t>Nestandarta tūrisma reklāma pilsētvidē Rīgā/Rīgas lidostā</t>
  </si>
  <si>
    <t>JPTARP P.1.9.7.</t>
  </si>
  <si>
    <t>Finansējums nepieciešams reklāmas stendu izgatavošanai.</t>
  </si>
  <si>
    <t>Tūrisma produktu attīstības pasākumi</t>
  </si>
  <si>
    <t>2.1.</t>
  </si>
  <si>
    <t>Tūrisma informatīvo ceļa zīmju kājāmgājējiem un autotransportam finansējums, kultūras objektu plāksnes, tai skaitā norādes uz ārstniecības iestādēm, tūrisma stendu uzlabošana</t>
  </si>
  <si>
    <t>JPTARP P.2.2.4.</t>
  </si>
  <si>
    <t>PVN</t>
  </si>
  <si>
    <t>JPAP_R3.1.2._131</t>
  </si>
  <si>
    <t>Realizācijas līgumi</t>
  </si>
  <si>
    <t>Jūrmalas pilsētas attīstības programma 2014-2020. (JPAP):</t>
  </si>
  <si>
    <t>Rīcības virziens: R1.7.1. Kultūras tūrisma piedāvājuma attīstība</t>
  </si>
  <si>
    <t xml:space="preserve"> Aktivitāte Nr.43 Kultūras dzīves piedāvājuma attīstība visa gada garumā</t>
  </si>
  <si>
    <t>Rīcības virziens: R1.7.2. Kultūras tūrisma infrastruktūras attīstība</t>
  </si>
  <si>
    <t>Aktivitāte Nr.44 Esošo Jūrmalas kultūras tūrisma objektu attīstība</t>
  </si>
  <si>
    <t>Rīcības virziens: R1.8.2. Konferenču un korporatīvo pasākumu nodrošināšanas pakalpojumu attīstība</t>
  </si>
  <si>
    <t>Aktivitāte Nr.47 Konferenču un citu pasākumu komplekso piedāvājumu sagatavošana un popularizēšana</t>
  </si>
  <si>
    <t>Rīcības virziens: R1.9.1. Jūrmalas kā kūrorta un tikšanās vietas tēla veidošana</t>
  </si>
  <si>
    <t>Aktivitāte Nr.53 Jūrmalas pilsētas zīmola integrētās komunikācijas kampaņu un pilsētas mārketinga aktivitāšu īstenošana</t>
  </si>
  <si>
    <t>Rīcības virziens: R3.3.1. Pilsētas kultūras iestāžu un muzeju darbības pilnveide</t>
  </si>
  <si>
    <t>Aktivitāte Nr.191 Daudzveidīgu kultūras pasākumu pieejamība Jūrmalas iedzīvotājiem Jūrmalas pilsētā</t>
  </si>
  <si>
    <t>Rīcības virziens R2.2.1. Jūrmalas vizuālās identitātes standarta izstrāde un ieviešana</t>
  </si>
  <si>
    <t>Aktivitāte Nr.70 Jūrmalas vizuālās identitātes veidošana un uzraudzība</t>
  </si>
  <si>
    <t>Rīcības virziens R3.1.1. Pilsētas attīstības plānošana</t>
  </si>
  <si>
    <t xml:space="preserve">Aktivitāte Nr.118. Iedzīvotāju un uzņēmēju aptauju veikšana    </t>
  </si>
  <si>
    <t>Jūrmalas pilsētas tūrisma attīstības rīcības plāns 2018.–2020. gadam (JPTARP):</t>
  </si>
  <si>
    <t>P.2.4.3. Mērķtiecīga veselīga dzīvesveida popularizēšanas kampaņa Latvijas tirgū</t>
  </si>
  <si>
    <t>P.2.4.4. Mārketing kampaņa augsti prioritāros tirgos, uzsverot ārpus tūrisma sezonu</t>
  </si>
  <si>
    <t>P.1.3.2. Piedāvājuma izveide Latvijas skolēnu ekskursijām un piedāvājuma popularizēšana</t>
  </si>
  <si>
    <t>P.1.5.1. Pasākuma “Nestāsti pasaciņas” pilnveidošana, divu dienu pasākumu programmas izveide un popularizēšana Latvijā</t>
  </si>
  <si>
    <t>P1.7.1. Tematisko mielastu nedēļu organizēšana ārpus tūrisma sezonas</t>
  </si>
  <si>
    <t>P.3.3.2. Informācijas par pasākumiem nodrošināšana dažādiem mērķa tirgiem</t>
  </si>
  <si>
    <t>P.1.9.14. Tūrisma tirgus pētījumi</t>
  </si>
  <si>
    <t>P.1.9.4. Tūrisma informatīvo reklāmas materiālu izveide mērķa tirgu vajadzībām.</t>
  </si>
  <si>
    <t>P.3.3.2.Informācijas par pasākumiem nodrošināšana dažādiem mērķa tirgiem (afišu valodas, informācija tūrisma portālā, TIC)</t>
  </si>
  <si>
    <t>P.1.9.9. Sadarbībā ar LIVE Rīga un citām Latvijas tūrismu veicinošām organizācijām kopēju mārketinga kampaņu īstenošana ārvalstīs.</t>
  </si>
  <si>
    <t>P.2.4.4. Mārketinga kampaņas augsti prioritārajos mērķa tirgos.</t>
  </si>
  <si>
    <t>P.3.2.3. Darījuma tūrisma kampaņu īstenošana Baltijas valstīs.</t>
  </si>
  <si>
    <t>P.1.9.10. Žurnālistu un tūrisma operatoru iepazīšanās vizīšu uzņemšana no ārvalstu tirgiem.</t>
  </si>
  <si>
    <t>P.2.2.4. Norāžu izvietošana vienotas zīmju sistēmas ietvaros t.sk.uz medicīnas pakalpojumu iestādēm.</t>
  </si>
  <si>
    <t>P.2.4.2. Veselības tūrisma gada aktivitātes.</t>
  </si>
  <si>
    <t>P.1.8.2. Ēdināšanas uzņēmumu grupēšana tūrisma portālā atbilstoši klientu informācijas meklēšanas paradumiem.</t>
  </si>
  <si>
    <t>P.2.1.2. Jaunu labjūtes un Spa pakalpojumu veicināšana.</t>
  </si>
  <si>
    <t>P.3.7.2. Sadarbība ar Latvijas konferenču un kongresu biroju un Meet Riga.</t>
  </si>
  <si>
    <t>P.1.9.7. Nestandarta tūrisma reklāmas pilsētvidē Rīgā un/vai lidostā par Jūrmalu kā tūrisma galamērķi.</t>
  </si>
  <si>
    <t>P.1.9.12 . Jūrmalas tūrisma piedāvājuma mobilās aplikācijas izveide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</si>
</sst>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9"/>
      <name val="Arial"/>
      <family val="2"/>
      <charset val="186"/>
    </font>
    <font>
      <i/>
      <sz val="9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</cellStyleXfs>
  <cellXfs count="1013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2" borderId="1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1" fontId="7" fillId="0" borderId="26" xfId="1" applyNumberFormat="1" applyFont="1" applyFill="1" applyBorder="1" applyAlignment="1" applyProtection="1">
      <alignment horizontal="center" vertical="center"/>
    </xf>
    <xf numFmtId="1" fontId="7" fillId="0" borderId="27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vertical="center" wrapText="1"/>
    </xf>
    <xf numFmtId="0" fontId="5" fillId="0" borderId="17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  <protection locked="0"/>
    </xf>
    <xf numFmtId="0" fontId="5" fillId="0" borderId="19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 wrapText="1"/>
    </xf>
    <xf numFmtId="0" fontId="5" fillId="0" borderId="28" xfId="1" applyFont="1" applyFill="1" applyBorder="1" applyAlignment="1" applyProtection="1">
      <alignment horizontal="left" vertical="center" wrapText="1"/>
    </xf>
    <xf numFmtId="3" fontId="5" fillId="0" borderId="29" xfId="1" applyNumberFormat="1" applyFont="1" applyFill="1" applyBorder="1" applyAlignment="1" applyProtection="1">
      <alignment horizontal="right" vertical="center"/>
    </xf>
    <xf numFmtId="3" fontId="5" fillId="0" borderId="30" xfId="1" applyNumberFormat="1" applyFont="1" applyFill="1" applyBorder="1" applyAlignment="1" applyProtection="1">
      <alignment horizontal="right" vertical="center"/>
    </xf>
    <xf numFmtId="3" fontId="5" fillId="0" borderId="31" xfId="1" applyNumberFormat="1" applyFont="1" applyFill="1" applyBorder="1" applyAlignment="1" applyProtection="1">
      <alignment horizontal="right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</xf>
    <xf numFmtId="3" fontId="2" fillId="0" borderId="27" xfId="1" applyNumberFormat="1" applyFont="1" applyFill="1" applyBorder="1" applyAlignment="1" applyProtection="1">
      <alignment horizontal="right" vertical="center"/>
    </xf>
    <xf numFmtId="0" fontId="2" fillId="0" borderId="17" xfId="1" applyFont="1" applyFill="1" applyBorder="1" applyAlignment="1" applyProtection="1">
      <alignment vertical="center" wrapText="1"/>
    </xf>
    <xf numFmtId="0" fontId="2" fillId="0" borderId="17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  <protection locked="0"/>
    </xf>
    <xf numFmtId="0" fontId="2" fillId="0" borderId="32" xfId="1" applyFont="1" applyFill="1" applyBorder="1" applyAlignment="1" applyProtection="1">
      <alignment vertical="center" wrapText="1"/>
    </xf>
    <xf numFmtId="0" fontId="2" fillId="0" borderId="32" xfId="1" applyFont="1" applyFill="1" applyBorder="1" applyAlignment="1" applyProtection="1">
      <alignment horizontal="right" vertical="center" wrapText="1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20" xfId="1" applyFont="1" applyFill="1" applyBorder="1" applyAlignment="1" applyProtection="1">
      <alignment horizontal="left" vertical="center" wrapText="1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0" borderId="22" xfId="1" applyNumberFormat="1" applyFont="1" applyFill="1" applyBorder="1" applyAlignment="1" applyProtection="1">
      <alignment horizontal="center" vertical="center"/>
    </xf>
    <xf numFmtId="3" fontId="2" fillId="0" borderId="34" xfId="1" applyNumberFormat="1" applyFont="1" applyFill="1" applyBorder="1" applyAlignment="1" applyProtection="1">
      <alignment horizontal="center" vertical="center"/>
    </xf>
    <xf numFmtId="0" fontId="5" fillId="0" borderId="35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36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center" vertical="center"/>
    </xf>
    <xf numFmtId="3" fontId="2" fillId="0" borderId="21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right" vertical="center" wrapText="1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14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right" vertical="center"/>
    </xf>
    <xf numFmtId="0" fontId="5" fillId="0" borderId="40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left" vertical="center" wrapText="1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</xf>
    <xf numFmtId="0" fontId="2" fillId="0" borderId="47" xfId="1" applyFont="1" applyFill="1" applyBorder="1" applyAlignment="1" applyProtection="1">
      <alignment vertical="center" wrapText="1"/>
    </xf>
    <xf numFmtId="3" fontId="2" fillId="0" borderId="50" xfId="1" applyNumberFormat="1" applyFont="1" applyFill="1" applyBorder="1" applyAlignment="1" applyProtection="1">
      <alignment vertical="center"/>
    </xf>
    <xf numFmtId="0" fontId="5" fillId="0" borderId="17" xfId="1" applyFont="1" applyBorder="1" applyAlignment="1" applyProtection="1">
      <alignment vertical="center" wrapText="1"/>
    </xf>
    <xf numFmtId="0" fontId="5" fillId="0" borderId="17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/>
    </xf>
    <xf numFmtId="3" fontId="5" fillId="0" borderId="29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vertical="center"/>
    </xf>
    <xf numFmtId="0" fontId="5" fillId="0" borderId="51" xfId="1" applyFont="1" applyFill="1" applyBorder="1" applyAlignment="1" applyProtection="1">
      <alignment vertical="center"/>
    </xf>
    <xf numFmtId="0" fontId="5" fillId="0" borderId="51" xfId="1" applyFont="1" applyFill="1" applyBorder="1" applyAlignment="1" applyProtection="1">
      <alignment vertical="center" wrapText="1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5" fillId="0" borderId="17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1" xfId="1" applyNumberFormat="1" applyFont="1" applyFill="1" applyBorder="1" applyAlignment="1" applyProtection="1">
      <alignment vertical="center"/>
    </xf>
    <xf numFmtId="3" fontId="5" fillId="0" borderId="19" xfId="1" applyNumberFormat="1" applyFont="1" applyFill="1" applyBorder="1" applyAlignment="1" applyProtection="1">
      <alignment vertical="center"/>
    </xf>
    <xf numFmtId="0" fontId="5" fillId="3" borderId="40" xfId="1" applyFont="1" applyFill="1" applyBorder="1" applyAlignment="1" applyProtection="1">
      <alignment horizontal="left" vertical="center" wrapText="1"/>
    </xf>
    <xf numFmtId="3" fontId="5" fillId="3" borderId="55" xfId="1" applyNumberFormat="1" applyFont="1" applyFill="1" applyBorder="1" applyAlignment="1" applyProtection="1">
      <alignment vertical="center"/>
    </xf>
    <xf numFmtId="3" fontId="5" fillId="3" borderId="41" xfId="1" applyNumberFormat="1" applyFont="1" applyFill="1" applyBorder="1" applyAlignment="1" applyProtection="1">
      <alignment vertical="center"/>
    </xf>
    <xf numFmtId="3" fontId="5" fillId="3" borderId="56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left" vertical="center" wrapText="1"/>
    </xf>
    <xf numFmtId="3" fontId="2" fillId="0" borderId="57" xfId="1" applyNumberFormat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center" vertical="center" wrapText="1"/>
    </xf>
    <xf numFmtId="3" fontId="2" fillId="0" borderId="49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vertical="center"/>
      <protection locked="0"/>
    </xf>
    <xf numFmtId="0" fontId="2" fillId="0" borderId="32" xfId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21" xfId="1" applyNumberFormat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59" xfId="1" applyNumberFormat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horizontal="right" vertical="center" wrapText="1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</xf>
    <xf numFmtId="1" fontId="5" fillId="3" borderId="40" xfId="1" applyNumberFormat="1" applyFont="1" applyFill="1" applyBorder="1" applyAlignment="1" applyProtection="1">
      <alignment horizontal="left" vertical="center" wrapText="1"/>
    </xf>
    <xf numFmtId="1" fontId="5" fillId="0" borderId="35" xfId="1" applyNumberFormat="1" applyFont="1" applyFill="1" applyBorder="1" applyAlignment="1" applyProtection="1">
      <alignment horizontal="left" vertical="center" wrapText="1"/>
    </xf>
    <xf numFmtId="3" fontId="2" fillId="0" borderId="7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5" fillId="3" borderId="63" xfId="1" applyNumberFormat="1" applyFont="1" applyFill="1" applyBorder="1" applyAlignment="1" applyProtection="1">
      <alignment vertical="center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horizontal="center" vertical="center" wrapText="1"/>
    </xf>
    <xf numFmtId="0" fontId="2" fillId="0" borderId="60" xfId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vertical="center"/>
    </xf>
    <xf numFmtId="0" fontId="2" fillId="0" borderId="32" xfId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35" xfId="1" applyFont="1" applyFill="1" applyBorder="1" applyAlignment="1" applyProtection="1">
      <alignment horizontal="left" vertical="center" wrapText="1"/>
    </xf>
    <xf numFmtId="3" fontId="5" fillId="3" borderId="10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0" fontId="2" fillId="0" borderId="35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60" xfId="1" applyFont="1" applyFill="1" applyBorder="1" applyAlignment="1" applyProtection="1">
      <alignment vertical="center"/>
    </xf>
    <xf numFmtId="0" fontId="2" fillId="0" borderId="60" xfId="1" applyFont="1" applyFill="1" applyBorder="1" applyAlignment="1" applyProtection="1">
      <alignment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5" fillId="0" borderId="10" xfId="1" applyNumberFormat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 wrapText="1"/>
    </xf>
    <xf numFmtId="3" fontId="5" fillId="0" borderId="9" xfId="1" applyNumberFormat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44" xfId="1" applyFont="1" applyFill="1" applyBorder="1" applyAlignment="1" applyProtection="1">
      <alignment horizontal="left" vertical="center" wrapText="1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5" fillId="0" borderId="19" xfId="1" applyNumberFormat="1" applyFont="1" applyBorder="1" applyAlignment="1" applyProtection="1">
      <alignment vertical="center"/>
    </xf>
    <xf numFmtId="3" fontId="5" fillId="0" borderId="69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</xf>
    <xf numFmtId="3" fontId="5" fillId="0" borderId="72" xfId="1" applyNumberFormat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vertical="center"/>
    </xf>
    <xf numFmtId="3" fontId="5" fillId="0" borderId="75" xfId="1" applyNumberFormat="1" applyFont="1" applyFill="1" applyBorder="1" applyAlignment="1" applyProtection="1">
      <alignment vertical="center"/>
    </xf>
    <xf numFmtId="0" fontId="5" fillId="0" borderId="76" xfId="1" applyFont="1" applyFill="1" applyBorder="1" applyAlignment="1" applyProtection="1">
      <alignment vertical="center"/>
    </xf>
    <xf numFmtId="3" fontId="5" fillId="0" borderId="77" xfId="1" applyNumberFormat="1" applyFont="1" applyFill="1" applyBorder="1" applyAlignment="1" applyProtection="1">
      <alignment vertical="center"/>
    </xf>
    <xf numFmtId="3" fontId="5" fillId="0" borderId="74" xfId="1" applyNumberFormat="1" applyFont="1" applyFill="1" applyBorder="1" applyAlignment="1" applyProtection="1">
      <alignment vertical="center"/>
      <protection locked="0"/>
    </xf>
    <xf numFmtId="3" fontId="5" fillId="0" borderId="78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5" fillId="0" borderId="35" xfId="1" applyFont="1" applyFill="1" applyBorder="1" applyAlignment="1" applyProtection="1">
      <alignment horizontal="left"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/>
    </xf>
    <xf numFmtId="0" fontId="2" fillId="0" borderId="44" xfId="1" applyFont="1" applyFill="1" applyBorder="1" applyAlignment="1" applyProtection="1">
      <alignment horizontal="right" vertical="center" wrapText="1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horizontal="center" vertical="center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left" vertical="center" wrapText="1"/>
    </xf>
    <xf numFmtId="3" fontId="2" fillId="0" borderId="46" xfId="1" applyNumberFormat="1" applyFont="1" applyFill="1" applyBorder="1" applyAlignment="1" applyProtection="1">
      <alignment horizontal="right" vertical="center"/>
      <protection locked="0"/>
    </xf>
    <xf numFmtId="1" fontId="7" fillId="0" borderId="80" xfId="1" applyNumberFormat="1" applyFont="1" applyFill="1" applyBorder="1" applyAlignment="1" applyProtection="1">
      <alignment horizontal="center" vertical="center"/>
    </xf>
    <xf numFmtId="3" fontId="5" fillId="0" borderId="75" xfId="1" applyNumberFormat="1" applyFont="1" applyFill="1" applyBorder="1" applyAlignment="1" applyProtection="1">
      <alignment horizontal="right" vertical="center"/>
    </xf>
    <xf numFmtId="3" fontId="2" fillId="0" borderId="80" xfId="1" applyNumberFormat="1" applyFont="1" applyFill="1" applyBorder="1" applyAlignment="1" applyProtection="1">
      <alignment horizontal="right" vertical="center"/>
    </xf>
    <xf numFmtId="3" fontId="2" fillId="0" borderId="0" xfId="1" applyNumberFormat="1" applyFont="1" applyFill="1" applyBorder="1" applyAlignment="1" applyProtection="1">
      <alignment horizontal="right" vertical="center"/>
    </xf>
    <xf numFmtId="3" fontId="2" fillId="0" borderId="7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5" fillId="0" borderId="83" xfId="1" applyNumberFormat="1" applyFont="1" applyFill="1" applyBorder="1" applyAlignment="1" applyProtection="1">
      <alignment vertical="center"/>
    </xf>
    <xf numFmtId="3" fontId="5" fillId="0" borderId="0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horizontal="right" vertical="center"/>
    </xf>
    <xf numFmtId="3" fontId="2" fillId="0" borderId="75" xfId="1" applyNumberFormat="1" applyFont="1" applyFill="1" applyBorder="1" applyAlignment="1" applyProtection="1">
      <alignment vertical="center"/>
    </xf>
    <xf numFmtId="1" fontId="7" fillId="0" borderId="87" xfId="1" applyNumberFormat="1" applyFont="1" applyFill="1" applyBorder="1" applyAlignment="1" applyProtection="1">
      <alignment horizontal="center" vertical="center"/>
    </xf>
    <xf numFmtId="0" fontId="5" fillId="0" borderId="88" xfId="1" applyFont="1" applyFill="1" applyBorder="1" applyAlignment="1" applyProtection="1">
      <alignment vertical="center"/>
      <protection locked="0"/>
    </xf>
    <xf numFmtId="3" fontId="5" fillId="0" borderId="89" xfId="1" applyNumberFormat="1" applyFont="1" applyFill="1" applyBorder="1" applyAlignment="1" applyProtection="1">
      <alignment horizontal="right" vertical="center"/>
    </xf>
    <xf numFmtId="3" fontId="2" fillId="0" borderId="87" xfId="1" applyNumberFormat="1" applyFont="1" applyFill="1" applyBorder="1" applyAlignment="1" applyProtection="1">
      <alignment horizontal="right" vertical="center"/>
    </xf>
    <xf numFmtId="3" fontId="2" fillId="0" borderId="88" xfId="1" applyNumberFormat="1" applyFont="1" applyFill="1" applyBorder="1" applyAlignment="1" applyProtection="1">
      <alignment horizontal="right" vertical="center"/>
      <protection locked="0"/>
    </xf>
    <xf numFmtId="3" fontId="2" fillId="0" borderId="90" xfId="1" applyNumberFormat="1" applyFont="1" applyFill="1" applyBorder="1" applyAlignment="1" applyProtection="1">
      <alignment horizontal="right" vertical="center"/>
      <protection locked="0"/>
    </xf>
    <xf numFmtId="3" fontId="2" fillId="0" borderId="86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88" xfId="1" applyNumberFormat="1" applyFont="1" applyFill="1" applyBorder="1" applyAlignment="1" applyProtection="1">
      <alignment horizontal="center" vertical="center"/>
    </xf>
    <xf numFmtId="3" fontId="2" fillId="0" borderId="90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84" xfId="1" applyNumberFormat="1" applyFont="1" applyFill="1" applyBorder="1" applyAlignment="1" applyProtection="1">
      <alignment horizontal="center" vertical="center"/>
    </xf>
    <xf numFmtId="3" fontId="2" fillId="0" borderId="84" xfId="1" applyNumberFormat="1" applyFont="1" applyFill="1" applyBorder="1" applyAlignment="1" applyProtection="1">
      <alignment horizontal="right" vertical="center"/>
      <protection locked="0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5" fillId="0" borderId="89" xfId="1" applyNumberFormat="1" applyFont="1" applyFill="1" applyBorder="1" applyAlignment="1" applyProtection="1">
      <alignment vertical="center"/>
    </xf>
    <xf numFmtId="3" fontId="5" fillId="0" borderId="91" xfId="1" applyNumberFormat="1" applyFont="1" applyFill="1" applyBorder="1" applyAlignment="1" applyProtection="1">
      <alignment vertical="center"/>
    </xf>
    <xf numFmtId="3" fontId="5" fillId="0" borderId="88" xfId="1" applyNumberFormat="1" applyFont="1" applyFill="1" applyBorder="1" applyAlignment="1" applyProtection="1">
      <alignment vertical="center"/>
    </xf>
    <xf numFmtId="3" fontId="5" fillId="3" borderId="92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  <protection locked="0"/>
    </xf>
    <xf numFmtId="3" fontId="2" fillId="0" borderId="90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88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85" xfId="1" applyNumberFormat="1" applyFont="1" applyFill="1" applyBorder="1" applyAlignment="1" applyProtection="1">
      <alignment vertical="center"/>
      <protection locked="0"/>
    </xf>
    <xf numFmtId="3" fontId="2" fillId="0" borderId="92" xfId="1" applyNumberFormat="1" applyFont="1" applyFill="1" applyBorder="1" applyAlignment="1" applyProtection="1">
      <alignment vertical="center"/>
    </xf>
    <xf numFmtId="3" fontId="5" fillId="3" borderId="45" xfId="1" applyNumberFormat="1" applyFont="1" applyFill="1" applyBorder="1" applyAlignment="1" applyProtection="1">
      <alignment vertical="center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89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  <protection locked="0"/>
    </xf>
    <xf numFmtId="1" fontId="7" fillId="0" borderId="94" xfId="1" applyNumberFormat="1" applyFont="1" applyFill="1" applyBorder="1" applyAlignment="1" applyProtection="1">
      <alignment horizontal="center" vertical="center"/>
    </xf>
    <xf numFmtId="0" fontId="5" fillId="0" borderId="81" xfId="1" applyFont="1" applyFill="1" applyBorder="1" applyAlignment="1" applyProtection="1">
      <alignment vertical="center"/>
      <protection locked="0"/>
    </xf>
    <xf numFmtId="3" fontId="5" fillId="0" borderId="70" xfId="1" applyNumberFormat="1" applyFont="1" applyFill="1" applyBorder="1" applyAlignment="1" applyProtection="1">
      <alignment horizontal="right" vertical="center"/>
    </xf>
    <xf numFmtId="3" fontId="2" fillId="0" borderId="94" xfId="1" applyNumberFormat="1" applyFont="1" applyFill="1" applyBorder="1" applyAlignment="1" applyProtection="1">
      <alignment horizontal="right" vertical="center"/>
    </xf>
    <xf numFmtId="3" fontId="2" fillId="0" borderId="81" xfId="1" applyNumberFormat="1" applyFont="1" applyFill="1" applyBorder="1" applyAlignment="1" applyProtection="1">
      <alignment horizontal="right" vertical="center"/>
      <protection locked="0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3" fontId="2" fillId="0" borderId="95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81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96" xfId="1" applyNumberFormat="1" applyFont="1" applyFill="1" applyBorder="1" applyAlignment="1" applyProtection="1">
      <alignment horizontal="center" vertical="center"/>
    </xf>
    <xf numFmtId="3" fontId="2" fillId="0" borderId="97" xfId="1" applyNumberFormat="1" applyFont="1" applyFill="1" applyBorder="1" applyAlignment="1" applyProtection="1">
      <alignment horizontal="center" vertical="center"/>
    </xf>
    <xf numFmtId="3" fontId="2" fillId="0" borderId="82" xfId="1" applyNumberFormat="1" applyFont="1" applyFill="1" applyBorder="1" applyAlignment="1" applyProtection="1">
      <alignment horizontal="center" vertical="center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98" xfId="1" applyNumberFormat="1" applyFont="1" applyFill="1" applyBorder="1" applyAlignment="1" applyProtection="1">
      <alignment vertical="center"/>
    </xf>
    <xf numFmtId="3" fontId="5" fillId="0" borderId="81" xfId="1" applyNumberFormat="1" applyFont="1" applyFill="1" applyBorder="1" applyAlignment="1" applyProtection="1">
      <alignment vertical="center"/>
    </xf>
    <xf numFmtId="3" fontId="5" fillId="3" borderId="99" xfId="1" applyNumberFormat="1" applyFont="1" applyFill="1" applyBorder="1" applyAlignment="1" applyProtection="1">
      <alignment vertical="center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93" xfId="1" applyNumberFormat="1" applyFont="1" applyFill="1" applyBorder="1" applyAlignment="1" applyProtection="1">
      <alignment vertical="center"/>
      <protection locked="0"/>
    </xf>
    <xf numFmtId="3" fontId="2" fillId="0" borderId="99" xfId="1" applyNumberFormat="1" applyFont="1" applyFill="1" applyBorder="1" applyAlignment="1" applyProtection="1">
      <alignment vertical="center"/>
    </xf>
    <xf numFmtId="3" fontId="5" fillId="3" borderId="57" xfId="1" applyNumberFormat="1" applyFont="1" applyFill="1" applyBorder="1" applyAlignment="1" applyProtection="1">
      <alignment vertical="center"/>
    </xf>
    <xf numFmtId="3" fontId="2" fillId="0" borderId="97" xfId="1" applyNumberFormat="1" applyFont="1" applyFill="1" applyBorder="1" applyAlignment="1" applyProtection="1">
      <alignment vertical="center"/>
    </xf>
    <xf numFmtId="3" fontId="2" fillId="0" borderId="96" xfId="1" applyNumberFormat="1" applyFont="1" applyFill="1" applyBorder="1" applyAlignment="1" applyProtection="1">
      <alignment vertical="center"/>
      <protection locked="0"/>
    </xf>
    <xf numFmtId="3" fontId="5" fillId="0" borderId="100" xfId="1" applyNumberFormat="1" applyFont="1" applyFill="1" applyBorder="1" applyAlignment="1" applyProtection="1">
      <alignment vertical="center"/>
    </xf>
    <xf numFmtId="3" fontId="5" fillId="0" borderId="57" xfId="1" applyNumberFormat="1" applyFont="1" applyFill="1" applyBorder="1" applyAlignment="1" applyProtection="1">
      <alignment vertical="center"/>
    </xf>
    <xf numFmtId="3" fontId="5" fillId="0" borderId="100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65" xfId="1" applyNumberFormat="1" applyFont="1" applyFill="1" applyBorder="1" applyAlignment="1" applyProtection="1">
      <alignment horizontal="center" vertical="center"/>
    </xf>
    <xf numFmtId="3" fontId="2" fillId="0" borderId="102" xfId="1" applyNumberFormat="1" applyFont="1" applyFill="1" applyBorder="1" applyAlignment="1" applyProtection="1">
      <alignment horizontal="center" vertical="center"/>
    </xf>
    <xf numFmtId="3" fontId="2" fillId="0" borderId="103" xfId="1" applyNumberFormat="1" applyFont="1" applyFill="1" applyBorder="1" applyAlignment="1" applyProtection="1">
      <alignment horizontal="right" vertical="center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103" xfId="1" applyNumberFormat="1" applyFont="1" applyFill="1" applyBorder="1" applyAlignment="1" applyProtection="1">
      <alignment horizontal="center" vertical="center"/>
    </xf>
    <xf numFmtId="3" fontId="5" fillId="3" borderId="104" xfId="1" applyNumberFormat="1" applyFont="1" applyFill="1" applyBorder="1" applyAlignment="1" applyProtection="1">
      <alignment vertical="center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103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104" xfId="1" applyNumberFormat="1" applyFont="1" applyFill="1" applyBorder="1" applyAlignment="1" applyProtection="1">
      <alignment vertical="center"/>
    </xf>
    <xf numFmtId="3" fontId="2" fillId="0" borderId="102" xfId="1" applyNumberFormat="1" applyFont="1" applyFill="1" applyBorder="1" applyAlignment="1" applyProtection="1">
      <alignment vertical="center"/>
    </xf>
    <xf numFmtId="3" fontId="2" fillId="0" borderId="95" xfId="1" applyNumberFormat="1" applyFont="1" applyFill="1" applyBorder="1" applyAlignment="1" applyProtection="1">
      <alignment horizontal="center" vertical="center"/>
    </xf>
    <xf numFmtId="3" fontId="2" fillId="0" borderId="97" xfId="1" applyNumberFormat="1" applyFont="1" applyFill="1" applyBorder="1" applyAlignment="1" applyProtection="1">
      <alignment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</xf>
    <xf numFmtId="3" fontId="5" fillId="0" borderId="78" xfId="1" applyNumberFormat="1" applyFont="1" applyFill="1" applyBorder="1" applyAlignment="1" applyProtection="1">
      <alignment vertical="center"/>
    </xf>
    <xf numFmtId="3" fontId="2" fillId="0" borderId="79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62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3" fontId="2" fillId="0" borderId="96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3" fontId="5" fillId="3" borderId="46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5" fillId="3" borderId="12" xfId="1" applyNumberFormat="1" applyFont="1" applyFill="1" applyBorder="1" applyAlignment="1" applyProtection="1">
      <alignment vertical="center"/>
    </xf>
    <xf numFmtId="3" fontId="2" fillId="0" borderId="29" xfId="1" applyNumberFormat="1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  <protection locked="0"/>
    </xf>
    <xf numFmtId="3" fontId="2" fillId="0" borderId="1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9" xfId="1" applyNumberFormat="1" applyFont="1" applyFill="1" applyBorder="1" applyAlignment="1" applyProtection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14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right" vertical="center"/>
      <protection locked="0"/>
    </xf>
    <xf numFmtId="3" fontId="2" fillId="0" borderId="1" xfId="1" applyNumberFormat="1" applyFont="1" applyFill="1" applyBorder="1" applyAlignment="1" applyProtection="1">
      <alignment vertical="center"/>
      <protection locked="0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2" fillId="0" borderId="59" xfId="1" applyNumberFormat="1" applyFont="1" applyFill="1" applyBorder="1" applyAlignment="1" applyProtection="1">
      <alignment vertical="center"/>
      <protection locked="0"/>
    </xf>
    <xf numFmtId="3" fontId="5" fillId="0" borderId="68" xfId="1" applyNumberFormat="1" applyFont="1" applyFill="1" applyBorder="1" applyAlignment="1" applyProtection="1">
      <alignment vertical="center"/>
    </xf>
    <xf numFmtId="3" fontId="5" fillId="3" borderId="68" xfId="1" applyNumberFormat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  <protection locked="0"/>
    </xf>
    <xf numFmtId="3" fontId="5" fillId="0" borderId="77" xfId="1" applyNumberFormat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</xf>
    <xf numFmtId="3" fontId="5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27" xfId="1" applyNumberFormat="1" applyFont="1" applyFill="1" applyBorder="1" applyAlignment="1" applyProtection="1">
      <alignment horizontal="right" vertical="center"/>
      <protection locked="0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3" fontId="2" fillId="0" borderId="37" xfId="1" applyNumberFormat="1" applyFont="1" applyFill="1" applyBorder="1" applyAlignment="1" applyProtection="1">
      <alignment horizontal="center"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  <protection locked="0"/>
    </xf>
    <xf numFmtId="3" fontId="2" fillId="0" borderId="8" xfId="1" applyNumberFormat="1" applyFont="1" applyFill="1" applyBorder="1" applyAlignment="1" applyProtection="1">
      <alignment horizontal="center" vertical="center"/>
      <protection locked="0"/>
    </xf>
    <xf numFmtId="3" fontId="2" fillId="0" borderId="16" xfId="1" applyNumberFormat="1" applyFont="1" applyFill="1" applyBorder="1" applyAlignment="1" applyProtection="1">
      <alignment horizontal="center" vertical="center"/>
      <protection locked="0"/>
    </xf>
    <xf numFmtId="3" fontId="2" fillId="0" borderId="12" xfId="1" applyNumberFormat="1" applyFont="1" applyFill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5" fillId="0" borderId="19" xfId="1" applyNumberFormat="1" applyFont="1" applyBorder="1" applyAlignment="1" applyProtection="1">
      <alignment vertical="center"/>
      <protection locked="0"/>
    </xf>
    <xf numFmtId="3" fontId="5" fillId="0" borderId="31" xfId="1" applyNumberFormat="1" applyFont="1" applyFill="1" applyBorder="1" applyAlignment="1" applyProtection="1">
      <alignment vertical="center"/>
      <protection locked="0"/>
    </xf>
    <xf numFmtId="3" fontId="5" fillId="0" borderId="54" xfId="1" applyNumberFormat="1" applyFont="1" applyFill="1" applyBorder="1" applyAlignment="1" applyProtection="1">
      <alignment vertical="center"/>
      <protection locked="0"/>
    </xf>
    <xf numFmtId="3" fontId="5" fillId="0" borderId="19" xfId="1" applyNumberFormat="1" applyFont="1" applyFill="1" applyBorder="1" applyAlignment="1" applyProtection="1">
      <alignment vertical="center"/>
      <protection locked="0"/>
    </xf>
    <xf numFmtId="3" fontId="5" fillId="3" borderId="56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12" xfId="1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 applyProtection="1">
      <alignment vertical="center"/>
      <protection locked="0"/>
    </xf>
    <xf numFmtId="3" fontId="5" fillId="3" borderId="12" xfId="1" applyNumberFormat="1" applyFont="1" applyFill="1" applyBorder="1" applyAlignment="1" applyProtection="1">
      <alignment vertical="center"/>
      <protection locked="0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3" fontId="5" fillId="0" borderId="37" xfId="1" applyNumberFormat="1" applyFont="1" applyFill="1" applyBorder="1" applyAlignment="1" applyProtection="1">
      <alignment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101" xfId="1" applyNumberFormat="1" applyFont="1" applyFill="1" applyBorder="1" applyAlignment="1" applyProtection="1">
      <alignment vertical="center"/>
    </xf>
    <xf numFmtId="0" fontId="5" fillId="0" borderId="19" xfId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horizontal="right" vertical="center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center" vertical="center"/>
      <protection locked="0"/>
    </xf>
    <xf numFmtId="3" fontId="5" fillId="0" borderId="88" xfId="1" applyNumberFormat="1" applyFont="1" applyBorder="1" applyAlignment="1" applyProtection="1">
      <alignment vertical="center"/>
      <protection locked="0"/>
    </xf>
    <xf numFmtId="3" fontId="5" fillId="0" borderId="21" xfId="1" applyNumberFormat="1" applyFont="1" applyBorder="1" applyAlignment="1" applyProtection="1">
      <alignment vertical="center"/>
      <protection locked="0"/>
    </xf>
    <xf numFmtId="3" fontId="5" fillId="0" borderId="81" xfId="1" applyNumberFormat="1" applyFont="1" applyBorder="1" applyAlignment="1" applyProtection="1">
      <alignment vertical="center"/>
      <protection locked="0"/>
    </xf>
    <xf numFmtId="3" fontId="2" fillId="0" borderId="82" xfId="1" applyNumberFormat="1" applyFont="1" applyFill="1" applyBorder="1" applyAlignment="1" applyProtection="1">
      <alignment horizontal="right" vertical="center"/>
      <protection locked="0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vertical="center" wrapText="1"/>
      <protection locked="0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1" fontId="7" fillId="0" borderId="107" xfId="1" applyNumberFormat="1" applyFont="1" applyFill="1" applyBorder="1" applyAlignment="1" applyProtection="1">
      <alignment horizontal="center" vertical="center"/>
    </xf>
    <xf numFmtId="0" fontId="5" fillId="0" borderId="105" xfId="1" applyFont="1" applyFill="1" applyBorder="1" applyAlignment="1" applyProtection="1">
      <alignment vertical="center"/>
      <protection locked="0"/>
    </xf>
    <xf numFmtId="3" fontId="5" fillId="0" borderId="108" xfId="1" applyNumberFormat="1" applyFont="1" applyFill="1" applyBorder="1" applyAlignment="1" applyProtection="1">
      <alignment horizontal="right" vertical="center"/>
    </xf>
    <xf numFmtId="3" fontId="2" fillId="0" borderId="107" xfId="1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vertical="center"/>
      <protection locked="0"/>
    </xf>
    <xf numFmtId="3" fontId="2" fillId="0" borderId="109" xfId="1" applyNumberFormat="1" applyFont="1" applyFill="1" applyBorder="1" applyAlignment="1" applyProtection="1">
      <alignment horizontal="right" vertical="center"/>
      <protection locked="0"/>
    </xf>
    <xf numFmtId="3" fontId="2" fillId="0" borderId="7" xfId="1" applyNumberFormat="1" applyFont="1" applyFill="1" applyBorder="1" applyAlignment="1" applyProtection="1">
      <alignment horizontal="right" vertical="center"/>
      <protection locked="0"/>
    </xf>
    <xf numFmtId="3" fontId="2" fillId="0" borderId="110" xfId="1" applyNumberFormat="1" applyFont="1" applyFill="1" applyBorder="1" applyAlignment="1" applyProtection="1">
      <alignment horizontal="right" vertical="center"/>
      <protection locked="0"/>
    </xf>
    <xf numFmtId="3" fontId="2" fillId="0" borderId="110" xfId="1" applyNumberFormat="1" applyFont="1" applyFill="1" applyBorder="1" applyAlignment="1" applyProtection="1">
      <alignment horizontal="center" vertical="center"/>
    </xf>
    <xf numFmtId="3" fontId="2" fillId="0" borderId="111" xfId="1" applyNumberFormat="1" applyFont="1" applyFill="1" applyBorder="1" applyAlignment="1" applyProtection="1">
      <alignment horizontal="center" vertical="center"/>
      <protection locked="0"/>
    </xf>
    <xf numFmtId="3" fontId="5" fillId="0" borderId="105" xfId="1" applyNumberFormat="1" applyFont="1" applyBorder="1" applyAlignment="1" applyProtection="1">
      <alignment vertical="center"/>
      <protection locked="0"/>
    </xf>
    <xf numFmtId="3" fontId="5" fillId="0" borderId="108" xfId="1" applyNumberFormat="1" applyFont="1" applyFill="1" applyBorder="1" applyAlignment="1" applyProtection="1">
      <alignment vertical="center"/>
    </xf>
    <xf numFmtId="3" fontId="5" fillId="0" borderId="112" xfId="1" applyNumberFormat="1" applyFont="1" applyFill="1" applyBorder="1" applyAlignment="1" applyProtection="1">
      <alignment vertical="center"/>
    </xf>
    <xf numFmtId="3" fontId="5" fillId="0" borderId="105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horizontal="right" vertical="center"/>
      <protection locked="0"/>
    </xf>
    <xf numFmtId="3" fontId="5" fillId="3" borderId="113" xfId="1" applyNumberFormat="1" applyFont="1" applyFill="1" applyBorder="1" applyAlignment="1" applyProtection="1">
      <alignment vertical="center"/>
    </xf>
    <xf numFmtId="3" fontId="2" fillId="0" borderId="110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</xf>
    <xf numFmtId="3" fontId="2" fillId="0" borderId="109" xfId="1" applyNumberFormat="1" applyFont="1" applyFill="1" applyBorder="1" applyAlignment="1" applyProtection="1">
      <alignment vertical="center"/>
      <protection locked="0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5" fillId="3" borderId="110" xfId="1" applyNumberFormat="1" applyFont="1" applyFill="1" applyBorder="1" applyAlignment="1" applyProtection="1">
      <alignment vertical="center"/>
    </xf>
    <xf numFmtId="3" fontId="2" fillId="0" borderId="109" xfId="1" applyNumberFormat="1" applyFont="1" applyFill="1" applyBorder="1" applyAlignment="1" applyProtection="1">
      <alignment vertical="center"/>
    </xf>
    <xf numFmtId="3" fontId="2" fillId="0" borderId="105" xfId="1" applyNumberFormat="1" applyFont="1" applyFill="1" applyBorder="1" applyAlignment="1" applyProtection="1">
      <alignment vertical="center"/>
      <protection locked="0"/>
    </xf>
    <xf numFmtId="3" fontId="2" fillId="0" borderId="108" xfId="1" applyNumberFormat="1" applyFont="1" applyFill="1" applyBorder="1" applyAlignment="1" applyProtection="1">
      <alignment vertical="center"/>
    </xf>
    <xf numFmtId="3" fontId="5" fillId="0" borderId="114" xfId="1" applyNumberFormat="1" applyFont="1" applyFill="1" applyBorder="1" applyAlignment="1" applyProtection="1">
      <alignment vertical="center"/>
    </xf>
    <xf numFmtId="3" fontId="5" fillId="0" borderId="11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  <protection locked="0"/>
    </xf>
    <xf numFmtId="3" fontId="5" fillId="0" borderId="28" xfId="1" applyNumberFormat="1" applyFont="1" applyFill="1" applyBorder="1" applyAlignment="1" applyProtection="1">
      <alignment horizontal="right" vertical="center"/>
    </xf>
    <xf numFmtId="3" fontId="2" fillId="0" borderId="24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horizontal="center" vertical="center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5" fillId="0" borderId="17" xfId="1" applyNumberFormat="1" applyFont="1" applyBorder="1" applyAlignment="1" applyProtection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17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5" fillId="3" borderId="40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vertical="center"/>
    </xf>
    <xf numFmtId="3" fontId="5" fillId="3" borderId="35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5" fillId="0" borderId="76" xfId="1" applyNumberFormat="1" applyFont="1" applyFill="1" applyBorder="1" applyAlignment="1" applyProtection="1">
      <alignment vertical="center"/>
    </xf>
    <xf numFmtId="3" fontId="5" fillId="0" borderId="35" xfId="1" applyNumberFormat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3" fontId="5" fillId="0" borderId="44" xfId="1" applyNumberFormat="1" applyFont="1" applyFill="1" applyBorder="1" applyAlignment="1" applyProtection="1">
      <alignment vertical="center"/>
    </xf>
    <xf numFmtId="3" fontId="2" fillId="0" borderId="115" xfId="1" applyNumberFormat="1" applyFont="1" applyFill="1" applyBorder="1" applyAlignment="1" applyProtection="1">
      <alignment horizontal="right" vertical="center"/>
    </xf>
    <xf numFmtId="0" fontId="2" fillId="4" borderId="32" xfId="1" applyFont="1" applyFill="1" applyBorder="1" applyAlignment="1" applyProtection="1">
      <alignment vertical="center" wrapText="1"/>
    </xf>
    <xf numFmtId="0" fontId="2" fillId="4" borderId="32" xfId="1" applyFont="1" applyFill="1" applyBorder="1" applyAlignment="1" applyProtection="1">
      <alignment horizontal="right" vertical="center" wrapText="1"/>
    </xf>
    <xf numFmtId="3" fontId="2" fillId="4" borderId="33" xfId="1" applyNumberFormat="1" applyFont="1" applyFill="1" applyBorder="1" applyAlignment="1" applyProtection="1">
      <alignment horizontal="right" vertical="center"/>
    </xf>
    <xf numFmtId="3" fontId="2" fillId="4" borderId="90" xfId="1" applyNumberFormat="1" applyFont="1" applyFill="1" applyBorder="1" applyAlignment="1" applyProtection="1">
      <alignment horizontal="right" vertical="center"/>
      <protection locked="0"/>
    </xf>
    <xf numFmtId="3" fontId="2" fillId="4" borderId="6" xfId="1" applyNumberFormat="1" applyFont="1" applyFill="1" applyBorder="1" applyAlignment="1" applyProtection="1">
      <alignment horizontal="right" vertical="center"/>
      <protection locked="0"/>
    </xf>
    <xf numFmtId="3" fontId="2" fillId="4" borderId="58" xfId="1" applyNumberFormat="1" applyFont="1" applyFill="1" applyBorder="1" applyAlignment="1" applyProtection="1">
      <alignment horizontal="right" vertical="center"/>
      <protection locked="0"/>
    </xf>
    <xf numFmtId="3" fontId="2" fillId="4" borderId="8" xfId="1" applyNumberFormat="1" applyFont="1" applyFill="1" applyBorder="1" applyAlignment="1" applyProtection="1">
      <alignment horizontal="right" vertical="center"/>
    </xf>
    <xf numFmtId="3" fontId="2" fillId="4" borderId="33" xfId="1" applyNumberFormat="1" applyFont="1" applyFill="1" applyBorder="1" applyAlignment="1" applyProtection="1">
      <alignment horizontal="right" vertical="center"/>
      <protection locked="0"/>
    </xf>
    <xf numFmtId="3" fontId="2" fillId="4" borderId="8" xfId="1" applyNumberFormat="1" applyFont="1" applyFill="1" applyBorder="1" applyAlignment="1" applyProtection="1">
      <alignment horizontal="left" vertical="center" wrapText="1"/>
      <protection locked="0"/>
    </xf>
    <xf numFmtId="0" fontId="5" fillId="4" borderId="20" xfId="1" applyFont="1" applyFill="1" applyBorder="1" applyAlignment="1" applyProtection="1">
      <alignment horizontal="left" vertical="center" wrapText="1"/>
    </xf>
    <xf numFmtId="3" fontId="2" fillId="4" borderId="23" xfId="1" applyNumberFormat="1" applyFont="1" applyFill="1" applyBorder="1" applyAlignment="1" applyProtection="1">
      <alignment vertical="center"/>
    </xf>
    <xf numFmtId="3" fontId="2" fillId="4" borderId="86" xfId="1" applyNumberFormat="1" applyFont="1" applyFill="1" applyBorder="1" applyAlignment="1" applyProtection="1">
      <alignment vertical="center"/>
      <protection locked="0"/>
    </xf>
    <xf numFmtId="3" fontId="2" fillId="4" borderId="95" xfId="1" applyNumberFormat="1" applyFont="1" applyFill="1" applyBorder="1" applyAlignment="1" applyProtection="1">
      <alignment horizontal="center" vertical="center"/>
    </xf>
    <xf numFmtId="3" fontId="2" fillId="4" borderId="22" xfId="1" applyNumberFormat="1" applyFont="1" applyFill="1" applyBorder="1" applyAlignment="1" applyProtection="1">
      <alignment horizontal="center" vertical="center"/>
    </xf>
    <xf numFmtId="3" fontId="2" fillId="4" borderId="23" xfId="1" applyNumberFormat="1" applyFont="1" applyFill="1" applyBorder="1" applyAlignment="1" applyProtection="1">
      <alignment horizontal="center" vertical="center"/>
    </xf>
    <xf numFmtId="3" fontId="2" fillId="4" borderId="34" xfId="1" applyNumberFormat="1" applyFont="1" applyFill="1" applyBorder="1" applyAlignment="1" applyProtection="1">
      <alignment horizontal="center" vertical="center"/>
    </xf>
    <xf numFmtId="3" fontId="2" fillId="4" borderId="3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6" xfId="1" applyNumberFormat="1" applyFont="1" applyFill="1" applyBorder="1" applyAlignment="1" applyProtection="1">
      <alignment horizontal="right" vertical="center"/>
      <protection locked="0"/>
    </xf>
    <xf numFmtId="0" fontId="2" fillId="4" borderId="32" xfId="1" applyFont="1" applyFill="1" applyBorder="1" applyAlignment="1" applyProtection="1">
      <alignment horizontal="left" vertical="center" wrapText="1"/>
    </xf>
    <xf numFmtId="3" fontId="2" fillId="4" borderId="14" xfId="1" applyNumberFormat="1" applyFont="1" applyFill="1" applyBorder="1" applyAlignment="1" applyProtection="1">
      <alignment horizontal="right" vertical="center"/>
    </xf>
    <xf numFmtId="3" fontId="2" fillId="4" borderId="43" xfId="1" applyNumberFormat="1" applyFont="1" applyFill="1" applyBorder="1" applyAlignment="1" applyProtection="1">
      <alignment horizontal="right" vertical="center"/>
      <protection locked="0"/>
    </xf>
    <xf numFmtId="3" fontId="2" fillId="4" borderId="96" xfId="1" applyNumberFormat="1" applyFont="1" applyFill="1" applyBorder="1" applyAlignment="1" applyProtection="1">
      <alignment horizontal="right" vertical="center"/>
      <protection locked="0"/>
    </xf>
    <xf numFmtId="3" fontId="2" fillId="4" borderId="14" xfId="1" applyNumberFormat="1" applyFont="1" applyFill="1" applyBorder="1" applyAlignment="1" applyProtection="1">
      <alignment horizontal="center" vertical="center"/>
    </xf>
    <xf numFmtId="3" fontId="2" fillId="4" borderId="39" xfId="1" applyNumberFormat="1" applyFont="1" applyFill="1" applyBorder="1" applyAlignment="1" applyProtection="1">
      <alignment horizontal="center" vertical="center"/>
    </xf>
    <xf numFmtId="3" fontId="2" fillId="4" borderId="16" xfId="1" applyNumberFormat="1" applyFont="1" applyFill="1" applyBorder="1" applyAlignment="1" applyProtection="1">
      <alignment horizontal="center" vertical="center"/>
    </xf>
    <xf numFmtId="3" fontId="2" fillId="4" borderId="16" xfId="1" applyNumberFormat="1" applyFont="1" applyFill="1" applyBorder="1" applyAlignment="1" applyProtection="1">
      <alignment horizontal="center" vertical="center"/>
      <protection locked="0"/>
    </xf>
    <xf numFmtId="3" fontId="5" fillId="0" borderId="116" xfId="1" applyNumberFormat="1" applyFont="1" applyFill="1" applyBorder="1" applyAlignment="1" applyProtection="1">
      <alignment vertical="center"/>
    </xf>
    <xf numFmtId="3" fontId="2" fillId="4" borderId="33" xfId="1" applyNumberFormat="1" applyFont="1" applyFill="1" applyBorder="1" applyAlignment="1" applyProtection="1">
      <alignment vertical="center"/>
    </xf>
    <xf numFmtId="3" fontId="2" fillId="4" borderId="90" xfId="1" applyNumberFormat="1" applyFont="1" applyFill="1" applyBorder="1" applyAlignment="1" applyProtection="1">
      <alignment vertical="center"/>
      <protection locked="0"/>
    </xf>
    <xf numFmtId="3" fontId="2" fillId="4" borderId="6" xfId="1" applyNumberFormat="1" applyFont="1" applyFill="1" applyBorder="1" applyAlignment="1" applyProtection="1">
      <alignment vertical="center"/>
      <protection locked="0"/>
    </xf>
    <xf numFmtId="3" fontId="2" fillId="4" borderId="58" xfId="1" applyNumberFormat="1" applyFont="1" applyFill="1" applyBorder="1" applyAlignment="1" applyProtection="1">
      <alignment vertical="center"/>
      <protection locked="0"/>
    </xf>
    <xf numFmtId="3" fontId="2" fillId="4" borderId="8" xfId="1" applyNumberFormat="1" applyFont="1" applyFill="1" applyBorder="1" applyAlignment="1" applyProtection="1">
      <alignment vertical="center"/>
    </xf>
    <xf numFmtId="3" fontId="2" fillId="4" borderId="7" xfId="1" applyNumberFormat="1" applyFont="1" applyFill="1" applyBorder="1" applyAlignment="1" applyProtection="1">
      <alignment vertical="center"/>
    </xf>
    <xf numFmtId="3" fontId="2" fillId="4" borderId="33" xfId="1" applyNumberFormat="1" applyFont="1" applyFill="1" applyBorder="1" applyAlignment="1" applyProtection="1">
      <alignment vertical="center"/>
      <protection locked="0"/>
    </xf>
    <xf numFmtId="3" fontId="2" fillId="4" borderId="8" xfId="1" applyNumberFormat="1" applyFont="1" applyFill="1" applyBorder="1" applyAlignment="1" applyProtection="1">
      <alignment vertical="center" wrapText="1"/>
      <protection locked="0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left" vertical="center" wrapText="1"/>
    </xf>
    <xf numFmtId="3" fontId="2" fillId="4" borderId="1" xfId="1" applyNumberFormat="1" applyFont="1" applyFill="1" applyBorder="1" applyAlignment="1" applyProtection="1">
      <alignment vertical="center"/>
    </xf>
    <xf numFmtId="3" fontId="2" fillId="4" borderId="88" xfId="1" applyNumberFormat="1" applyFont="1" applyFill="1" applyBorder="1" applyAlignment="1" applyProtection="1">
      <alignment vertical="center"/>
      <protection locked="0"/>
    </xf>
    <xf numFmtId="3" fontId="2" fillId="4" borderId="21" xfId="1" applyNumberFormat="1" applyFont="1" applyFill="1" applyBorder="1" applyAlignment="1" applyProtection="1">
      <alignment vertical="center"/>
      <protection locked="0"/>
    </xf>
    <xf numFmtId="3" fontId="2" fillId="4" borderId="81" xfId="1" applyNumberFormat="1" applyFont="1" applyFill="1" applyBorder="1" applyAlignment="1" applyProtection="1">
      <alignment vertical="center"/>
      <protection locked="0"/>
    </xf>
    <xf numFmtId="3" fontId="2" fillId="4" borderId="19" xfId="1" applyNumberFormat="1" applyFont="1" applyFill="1" applyBorder="1" applyAlignment="1" applyProtection="1">
      <alignment vertical="center"/>
    </xf>
    <xf numFmtId="3" fontId="2" fillId="4" borderId="1" xfId="1" applyNumberFormat="1" applyFont="1" applyFill="1" applyBorder="1" applyAlignment="1" applyProtection="1">
      <alignment vertical="center"/>
      <protection locked="0"/>
    </xf>
    <xf numFmtId="3" fontId="2" fillId="4" borderId="19" xfId="1" applyNumberFormat="1" applyFont="1" applyFill="1" applyBorder="1" applyAlignment="1" applyProtection="1">
      <alignment vertical="center" wrapText="1"/>
      <protection locked="0"/>
    </xf>
    <xf numFmtId="0" fontId="2" fillId="4" borderId="0" xfId="1" applyFont="1" applyFill="1" applyBorder="1" applyAlignment="1" applyProtection="1">
      <alignment vertical="center"/>
    </xf>
    <xf numFmtId="0" fontId="2" fillId="4" borderId="32" xfId="1" applyFont="1" applyFill="1" applyBorder="1" applyAlignment="1" applyProtection="1">
      <alignment horizontal="center" vertical="center" wrapText="1"/>
    </xf>
    <xf numFmtId="3" fontId="2" fillId="4" borderId="90" xfId="1" applyNumberFormat="1" applyFont="1" applyFill="1" applyBorder="1" applyAlignment="1" applyProtection="1">
      <alignment vertical="center"/>
    </xf>
    <xf numFmtId="3" fontId="2" fillId="4" borderId="6" xfId="1" applyNumberFormat="1" applyFont="1" applyFill="1" applyBorder="1" applyAlignment="1" applyProtection="1">
      <alignment vertical="center"/>
    </xf>
    <xf numFmtId="3" fontId="2" fillId="4" borderId="58" xfId="1" applyNumberFormat="1" applyFont="1" applyFill="1" applyBorder="1" applyAlignment="1" applyProtection="1">
      <alignment vertical="center"/>
    </xf>
    <xf numFmtId="3" fontId="2" fillId="4" borderId="8" xfId="1" applyNumberFormat="1" applyFont="1" applyFill="1" applyBorder="1" applyAlignment="1" applyProtection="1">
      <alignment vertical="center"/>
      <protection locked="0"/>
    </xf>
    <xf numFmtId="3" fontId="2" fillId="4" borderId="32" xfId="1" applyNumberFormat="1" applyFont="1" applyFill="1" applyBorder="1" applyAlignment="1" applyProtection="1">
      <alignment vertical="center" wrapText="1"/>
      <protection locked="0"/>
    </xf>
    <xf numFmtId="0" fontId="2" fillId="4" borderId="47" xfId="1" applyFont="1" applyFill="1" applyBorder="1" applyAlignment="1" applyProtection="1">
      <alignment horizontal="center" vertical="center" wrapText="1"/>
    </xf>
    <xf numFmtId="0" fontId="2" fillId="4" borderId="47" xfId="1" applyFont="1" applyFill="1" applyBorder="1" applyAlignment="1" applyProtection="1">
      <alignment horizontal="left" vertical="center" wrapText="1"/>
    </xf>
    <xf numFmtId="3" fontId="2" fillId="4" borderId="50" xfId="1" applyNumberFormat="1" applyFont="1" applyFill="1" applyBorder="1" applyAlignment="1" applyProtection="1">
      <alignment vertical="center"/>
    </xf>
    <xf numFmtId="3" fontId="2" fillId="4" borderId="48" xfId="1" applyNumberFormat="1" applyFont="1" applyFill="1" applyBorder="1" applyAlignment="1" applyProtection="1">
      <alignment vertical="center"/>
      <protection locked="0"/>
    </xf>
    <xf numFmtId="3" fontId="2" fillId="4" borderId="49" xfId="1" applyNumberFormat="1" applyFont="1" applyFill="1" applyBorder="1" applyAlignment="1" applyProtection="1">
      <alignment vertical="center"/>
      <protection locked="0"/>
    </xf>
    <xf numFmtId="3" fontId="2" fillId="4" borderId="82" xfId="1" applyNumberFormat="1" applyFont="1" applyFill="1" applyBorder="1" applyAlignment="1" applyProtection="1">
      <alignment vertical="center"/>
      <protection locked="0"/>
    </xf>
    <xf numFmtId="3" fontId="2" fillId="4" borderId="5" xfId="1" applyNumberFormat="1" applyFont="1" applyFill="1" applyBorder="1" applyAlignment="1" applyProtection="1">
      <alignment vertical="center"/>
    </xf>
    <xf numFmtId="3" fontId="2" fillId="4" borderId="50" xfId="1" applyNumberFormat="1" applyFont="1" applyFill="1" applyBorder="1" applyAlignment="1" applyProtection="1">
      <alignment vertical="center"/>
      <protection locked="0"/>
    </xf>
    <xf numFmtId="3" fontId="2" fillId="4" borderId="5" xfId="1" applyNumberFormat="1" applyFont="1" applyFill="1" applyBorder="1" applyAlignment="1" applyProtection="1">
      <alignment vertical="center" wrapText="1"/>
      <protection locked="0"/>
    </xf>
    <xf numFmtId="0" fontId="5" fillId="0" borderId="17" xfId="1" applyFont="1" applyFill="1" applyBorder="1" applyAlignment="1" applyProtection="1">
      <alignment horizontal="center" vertical="center" wrapText="1"/>
    </xf>
    <xf numFmtId="3" fontId="5" fillId="3" borderId="36" xfId="1" applyNumberFormat="1" applyFont="1" applyFill="1" applyBorder="1" applyAlignment="1" applyProtection="1">
      <alignment vertical="center"/>
    </xf>
    <xf numFmtId="3" fontId="5" fillId="3" borderId="69" xfId="1" applyNumberFormat="1" applyFont="1" applyFill="1" applyBorder="1" applyAlignment="1" applyProtection="1">
      <alignment vertical="center"/>
    </xf>
    <xf numFmtId="3" fontId="5" fillId="3" borderId="37" xfId="1" applyNumberFormat="1" applyFont="1" applyFill="1" applyBorder="1" applyAlignment="1" applyProtection="1">
      <alignment vertical="center"/>
    </xf>
    <xf numFmtId="0" fontId="2" fillId="4" borderId="17" xfId="1" applyFont="1" applyFill="1" applyBorder="1" applyAlignment="1" applyProtection="1">
      <alignment vertical="center" wrapText="1"/>
    </xf>
    <xf numFmtId="0" fontId="2" fillId="4" borderId="17" xfId="1" applyFont="1" applyFill="1" applyBorder="1" applyAlignment="1" applyProtection="1">
      <alignment horizontal="right" vertical="center" wrapText="1"/>
    </xf>
    <xf numFmtId="3" fontId="2" fillId="4" borderId="1" xfId="1" applyNumberFormat="1" applyFont="1" applyFill="1" applyBorder="1" applyAlignment="1" applyProtection="1">
      <alignment horizontal="right" vertical="center"/>
    </xf>
    <xf numFmtId="3" fontId="2" fillId="4" borderId="88" xfId="1" applyNumberFormat="1" applyFont="1" applyFill="1" applyBorder="1" applyAlignment="1" applyProtection="1">
      <alignment horizontal="right" vertical="center"/>
      <protection locked="0"/>
    </xf>
    <xf numFmtId="3" fontId="2" fillId="4" borderId="21" xfId="1" applyNumberFormat="1" applyFont="1" applyFill="1" applyBorder="1" applyAlignment="1" applyProtection="1">
      <alignment horizontal="right" vertical="center"/>
      <protection locked="0"/>
    </xf>
    <xf numFmtId="3" fontId="2" fillId="4" borderId="81" xfId="1" applyNumberFormat="1" applyFont="1" applyFill="1" applyBorder="1" applyAlignment="1" applyProtection="1">
      <alignment horizontal="right" vertical="center"/>
      <protection locked="0"/>
    </xf>
    <xf numFmtId="3" fontId="2" fillId="4" borderId="19" xfId="1" applyNumberFormat="1" applyFont="1" applyFill="1" applyBorder="1" applyAlignment="1" applyProtection="1">
      <alignment horizontal="right" vertical="center"/>
    </xf>
    <xf numFmtId="3" fontId="2" fillId="4" borderId="1" xfId="1" applyNumberFormat="1" applyFont="1" applyFill="1" applyBorder="1" applyAlignment="1" applyProtection="1">
      <alignment horizontal="right" vertical="center"/>
      <protection locked="0"/>
    </xf>
    <xf numFmtId="3" fontId="2" fillId="4" borderId="17" xfId="1" applyNumberFormat="1" applyFont="1" applyFill="1" applyBorder="1" applyAlignment="1" applyProtection="1">
      <alignment horizontal="left" vertical="center" wrapText="1"/>
      <protection locked="0"/>
    </xf>
    <xf numFmtId="3" fontId="2" fillId="4" borderId="3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4" xfId="1" applyNumberFormat="1" applyFont="1" applyFill="1" applyBorder="1" applyAlignment="1" applyProtection="1">
      <alignment horizontal="left" vertical="center" wrapText="1"/>
      <protection locked="0"/>
    </xf>
    <xf numFmtId="0" fontId="2" fillId="4" borderId="44" xfId="1" applyFont="1" applyFill="1" applyBorder="1" applyAlignment="1" applyProtection="1">
      <alignment horizontal="right" vertical="center" wrapText="1"/>
    </xf>
    <xf numFmtId="0" fontId="2" fillId="4" borderId="44" xfId="1" applyFont="1" applyFill="1" applyBorder="1" applyAlignment="1" applyProtection="1">
      <alignment horizontal="left" vertical="center" wrapText="1"/>
    </xf>
    <xf numFmtId="3" fontId="2" fillId="4" borderId="68" xfId="1" applyNumberFormat="1" applyFont="1" applyFill="1" applyBorder="1" applyAlignment="1" applyProtection="1">
      <alignment vertical="center"/>
    </xf>
    <xf numFmtId="3" fontId="2" fillId="4" borderId="84" xfId="1" applyNumberFormat="1" applyFont="1" applyFill="1" applyBorder="1" applyAlignment="1" applyProtection="1">
      <alignment horizontal="center" vertical="center"/>
    </xf>
    <xf numFmtId="3" fontId="2" fillId="4" borderId="46" xfId="1" applyNumberFormat="1" applyFont="1" applyFill="1" applyBorder="1" applyAlignment="1" applyProtection="1">
      <alignment horizontal="center" vertical="center"/>
    </xf>
    <xf numFmtId="3" fontId="2" fillId="4" borderId="12" xfId="1" applyNumberFormat="1" applyFont="1" applyFill="1" applyBorder="1" applyAlignment="1" applyProtection="1">
      <alignment horizontal="center" vertical="center"/>
    </xf>
    <xf numFmtId="3" fontId="2" fillId="4" borderId="97" xfId="1" applyNumberFormat="1" applyFont="1" applyFill="1" applyBorder="1" applyAlignment="1" applyProtection="1">
      <alignment vertical="center"/>
      <protection locked="0"/>
    </xf>
    <xf numFmtId="3" fontId="2" fillId="4" borderId="68" xfId="1" applyNumberFormat="1" applyFont="1" applyFill="1" applyBorder="1" applyAlignment="1" applyProtection="1">
      <alignment horizontal="center" vertical="center"/>
    </xf>
    <xf numFmtId="3" fontId="2" fillId="4" borderId="12" xfId="1" applyNumberFormat="1" applyFont="1" applyFill="1" applyBorder="1" applyAlignment="1" applyProtection="1">
      <alignment horizontal="left" vertical="top" wrapText="1"/>
      <protection locked="0"/>
    </xf>
    <xf numFmtId="3" fontId="2" fillId="4" borderId="38" xfId="1" applyNumberFormat="1" applyFont="1" applyFill="1" applyBorder="1" applyAlignment="1" applyProtection="1">
      <alignment horizontal="left" vertical="center" wrapText="1"/>
      <protection locked="0"/>
    </xf>
    <xf numFmtId="3" fontId="8" fillId="0" borderId="8" xfId="1" applyNumberFormat="1" applyFont="1" applyFill="1" applyBorder="1" applyAlignment="1" applyProtection="1">
      <alignment vertical="center"/>
      <protection locked="0"/>
    </xf>
    <xf numFmtId="0" fontId="11" fillId="4" borderId="40" xfId="0" applyFont="1" applyFill="1" applyBorder="1" applyAlignment="1">
      <alignment horizontal="left" wrapText="1"/>
    </xf>
    <xf numFmtId="0" fontId="2" fillId="0" borderId="0" xfId="1" applyFont="1" applyAlignment="1">
      <alignment horizontal="right"/>
    </xf>
    <xf numFmtId="3" fontId="2" fillId="4" borderId="109" xfId="1" applyNumberFormat="1" applyFont="1" applyFill="1" applyBorder="1" applyAlignment="1" applyProtection="1">
      <alignment horizontal="right" vertical="center"/>
      <protection locked="0"/>
    </xf>
    <xf numFmtId="3" fontId="2" fillId="4" borderId="106" xfId="1" applyNumberFormat="1" applyFont="1" applyFill="1" applyBorder="1" applyAlignment="1" applyProtection="1">
      <alignment vertical="center"/>
      <protection locked="0"/>
    </xf>
    <xf numFmtId="3" fontId="2" fillId="4" borderId="7" xfId="1" applyNumberFormat="1" applyFont="1" applyFill="1" applyBorder="1" applyAlignment="1" applyProtection="1">
      <alignment horizontal="right" vertical="center"/>
      <protection locked="0"/>
    </xf>
    <xf numFmtId="3" fontId="2" fillId="4" borderId="79" xfId="1" applyNumberFormat="1" applyFont="1" applyFill="1" applyBorder="1" applyAlignment="1" applyProtection="1">
      <alignment vertical="center"/>
      <protection locked="0"/>
    </xf>
    <xf numFmtId="3" fontId="2" fillId="4" borderId="106" xfId="1" applyNumberFormat="1" applyFont="1" applyFill="1" applyBorder="1" applyAlignment="1" applyProtection="1">
      <alignment horizontal="center" vertical="center"/>
    </xf>
    <xf numFmtId="3" fontId="2" fillId="0" borderId="110" xfId="1" applyNumberFormat="1" applyFont="1" applyFill="1" applyBorder="1" applyAlignment="1" applyProtection="1">
      <alignment horizontal="right" vertical="center"/>
    </xf>
    <xf numFmtId="3" fontId="2" fillId="4" borderId="118" xfId="1" applyNumberFormat="1" applyFont="1" applyFill="1" applyBorder="1" applyAlignment="1" applyProtection="1">
      <alignment horizontal="right" vertical="center"/>
      <protection locked="0"/>
    </xf>
    <xf numFmtId="3" fontId="2" fillId="4" borderId="15" xfId="1" applyNumberFormat="1" applyFont="1" applyFill="1" applyBorder="1" applyAlignment="1" applyProtection="1">
      <alignment horizontal="right" vertical="center"/>
      <protection locked="0"/>
    </xf>
    <xf numFmtId="3" fontId="2" fillId="0" borderId="111" xfId="1" applyNumberFormat="1" applyFont="1" applyFill="1" applyBorder="1" applyAlignment="1" applyProtection="1">
      <alignment vertical="center"/>
    </xf>
    <xf numFmtId="3" fontId="2" fillId="4" borderId="109" xfId="1" applyNumberFormat="1" applyFont="1" applyFill="1" applyBorder="1" applyAlignment="1" applyProtection="1">
      <alignment vertical="center"/>
      <protection locked="0"/>
    </xf>
    <xf numFmtId="3" fontId="2" fillId="4" borderId="7" xfId="1" applyNumberFormat="1" applyFont="1" applyFill="1" applyBorder="1" applyAlignment="1" applyProtection="1">
      <alignment vertical="center"/>
      <protection locked="0"/>
    </xf>
    <xf numFmtId="3" fontId="2" fillId="0" borderId="111" xfId="1" applyNumberFormat="1" applyFont="1" applyFill="1" applyBorder="1" applyAlignment="1" applyProtection="1">
      <alignment vertical="center"/>
      <protection locked="0"/>
    </xf>
    <xf numFmtId="3" fontId="2" fillId="4" borderId="105" xfId="1" applyNumberFormat="1" applyFont="1" applyFill="1" applyBorder="1" applyAlignment="1" applyProtection="1">
      <alignment vertical="center"/>
      <protection locked="0"/>
    </xf>
    <xf numFmtId="3" fontId="2" fillId="4" borderId="109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4" borderId="0" xfId="1" applyNumberFormat="1" applyFont="1" applyFill="1" applyBorder="1" applyAlignment="1" applyProtection="1">
      <alignment vertical="center"/>
      <protection locked="0"/>
    </xf>
    <xf numFmtId="3" fontId="2" fillId="4" borderId="111" xfId="1" applyNumberFormat="1" applyFont="1" applyFill="1" applyBorder="1" applyAlignment="1" applyProtection="1">
      <alignment vertical="center"/>
      <protection locked="0"/>
    </xf>
    <xf numFmtId="3" fontId="2" fillId="4" borderId="62" xfId="1" applyNumberFormat="1" applyFont="1" applyFill="1" applyBorder="1" applyAlignment="1" applyProtection="1">
      <alignment vertical="center"/>
      <protection locked="0"/>
    </xf>
    <xf numFmtId="3" fontId="2" fillId="4" borderId="32" xfId="1" applyNumberFormat="1" applyFont="1" applyFill="1" applyBorder="1" applyAlignment="1" applyProtection="1">
      <alignment vertical="center"/>
    </xf>
    <xf numFmtId="3" fontId="2" fillId="4" borderId="20" xfId="1" applyNumberFormat="1" applyFont="1" applyFill="1" applyBorder="1" applyAlignment="1" applyProtection="1">
      <alignment vertical="center"/>
    </xf>
    <xf numFmtId="3" fontId="2" fillId="4" borderId="32" xfId="1" applyNumberFormat="1" applyFont="1" applyFill="1" applyBorder="1" applyAlignment="1" applyProtection="1">
      <alignment horizontal="right" vertical="center"/>
    </xf>
    <xf numFmtId="3" fontId="2" fillId="4" borderId="20" xfId="1" applyNumberFormat="1" applyFont="1" applyFill="1" applyBorder="1" applyAlignment="1" applyProtection="1">
      <alignment horizontal="center" vertical="center"/>
    </xf>
    <xf numFmtId="3" fontId="2" fillId="0" borderId="35" xfId="1" applyNumberFormat="1" applyFont="1" applyFill="1" applyBorder="1" applyAlignment="1" applyProtection="1">
      <alignment horizontal="right" vertical="center"/>
    </xf>
    <xf numFmtId="3" fontId="2" fillId="4" borderId="38" xfId="1" applyNumberFormat="1" applyFont="1" applyFill="1" applyBorder="1" applyAlignment="1" applyProtection="1">
      <alignment vertical="center"/>
    </xf>
    <xf numFmtId="3" fontId="2" fillId="4" borderId="38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4" borderId="17" xfId="1" applyNumberFormat="1" applyFont="1" applyFill="1" applyBorder="1" applyAlignment="1" applyProtection="1">
      <alignment vertical="center"/>
    </xf>
    <xf numFmtId="3" fontId="2" fillId="4" borderId="47" xfId="1" applyNumberFormat="1" applyFont="1" applyFill="1" applyBorder="1" applyAlignment="1" applyProtection="1">
      <alignment vertical="center"/>
    </xf>
    <xf numFmtId="3" fontId="2" fillId="4" borderId="105" xfId="1" applyNumberFormat="1" applyFont="1" applyFill="1" applyBorder="1" applyAlignment="1" applyProtection="1">
      <alignment horizontal="right" vertical="center"/>
      <protection locked="0"/>
    </xf>
    <xf numFmtId="3" fontId="2" fillId="0" borderId="106" xfId="1" applyNumberFormat="1" applyFont="1" applyFill="1" applyBorder="1" applyAlignment="1" applyProtection="1">
      <alignment vertical="center"/>
      <protection locked="0"/>
    </xf>
    <xf numFmtId="3" fontId="2" fillId="4" borderId="0" xfId="1" applyNumberFormat="1" applyFont="1" applyFill="1" applyBorder="1" applyAlignment="1" applyProtection="1">
      <alignment horizontal="right" vertical="center"/>
      <protection locked="0"/>
    </xf>
    <xf numFmtId="3" fontId="2" fillId="0" borderId="79" xfId="1" applyNumberFormat="1" applyFont="1" applyFill="1" applyBorder="1" applyAlignment="1" applyProtection="1">
      <alignment vertical="center"/>
      <protection locked="0"/>
    </xf>
    <xf numFmtId="3" fontId="2" fillId="0" borderId="106" xfId="1" applyNumberFormat="1" applyFont="1" applyFill="1" applyBorder="1" applyAlignment="1" applyProtection="1">
      <alignment horizontal="center" vertical="center"/>
    </xf>
    <xf numFmtId="3" fontId="2" fillId="0" borderId="105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3" fontId="2" fillId="4" borderId="119" xfId="1" applyNumberFormat="1" applyFont="1" applyFill="1" applyBorder="1" applyAlignment="1" applyProtection="1">
      <alignment horizontal="center" vertical="center"/>
    </xf>
    <xf numFmtId="3" fontId="2" fillId="4" borderId="11" xfId="1" applyNumberFormat="1" applyFont="1" applyFill="1" applyBorder="1" applyAlignment="1" applyProtection="1">
      <alignment horizontal="center" vertical="center"/>
    </xf>
    <xf numFmtId="3" fontId="2" fillId="4" borderId="119" xfId="1" applyNumberFormat="1" applyFont="1" applyFill="1" applyBorder="1" applyAlignment="1" applyProtection="1">
      <alignment vertical="center"/>
      <protection locked="0"/>
    </xf>
    <xf numFmtId="3" fontId="2" fillId="0" borderId="118" xfId="1" applyNumberFormat="1" applyFont="1" applyFill="1" applyBorder="1" applyAlignment="1" applyProtection="1">
      <alignment horizontal="right" vertical="center"/>
      <protection locked="0"/>
    </xf>
    <xf numFmtId="3" fontId="2" fillId="0" borderId="15" xfId="1" applyNumberFormat="1" applyFont="1" applyFill="1" applyBorder="1" applyAlignment="1" applyProtection="1">
      <alignment horizontal="right" vertical="center"/>
      <protection locked="0"/>
    </xf>
    <xf numFmtId="3" fontId="2" fillId="4" borderId="17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4" borderId="44" xfId="1" applyNumberFormat="1" applyFont="1" applyFill="1" applyBorder="1" applyAlignment="1" applyProtection="1">
      <alignment horizontal="center" vertical="center"/>
    </xf>
    <xf numFmtId="3" fontId="2" fillId="4" borderId="44" xfId="1" applyNumberFormat="1" applyFont="1" applyFill="1" applyBorder="1" applyAlignment="1" applyProtection="1">
      <alignment horizontal="right"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right" vertical="center"/>
    </xf>
    <xf numFmtId="0" fontId="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3" fontId="5" fillId="0" borderId="6" xfId="1" applyNumberFormat="1" applyFont="1" applyFill="1" applyBorder="1" applyAlignment="1">
      <alignment vertical="center" wrapText="1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3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5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>
      <alignment vertical="center" wrapText="1"/>
    </xf>
    <xf numFmtId="0" fontId="2" fillId="0" borderId="6" xfId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1" applyNumberFormat="1" applyFont="1" applyFill="1" applyBorder="1" applyAlignment="1">
      <alignment vertical="center" wrapText="1"/>
    </xf>
    <xf numFmtId="0" fontId="14" fillId="0" borderId="0" xfId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10" fillId="0" borderId="0" xfId="1" applyFont="1" applyAlignment="1">
      <alignment horizontal="left" vertical="center"/>
    </xf>
    <xf numFmtId="0" fontId="9" fillId="0" borderId="0" xfId="3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0" applyFont="1" applyProtection="1">
      <protection locked="0"/>
    </xf>
    <xf numFmtId="0" fontId="4" fillId="0" borderId="0" xfId="0" applyFont="1"/>
    <xf numFmtId="0" fontId="2" fillId="0" borderId="0" xfId="0" applyFont="1"/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3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3" fontId="2" fillId="0" borderId="105" xfId="1" applyNumberFormat="1" applyFont="1" applyFill="1" applyBorder="1" applyAlignment="1" applyProtection="1">
      <alignment horizontal="right" vertical="center"/>
      <protection locked="0"/>
    </xf>
    <xf numFmtId="3" fontId="2" fillId="0" borderId="109" xfId="1" applyNumberFormat="1" applyFont="1" applyFill="1" applyBorder="1" applyAlignment="1" applyProtection="1">
      <alignment horizontal="center" vertical="center"/>
    </xf>
    <xf numFmtId="3" fontId="2" fillId="0" borderId="32" xfId="1" applyNumberFormat="1" applyFont="1" applyFill="1" applyBorder="1" applyAlignment="1" applyProtection="1">
      <alignment horizontal="center" vertical="center"/>
    </xf>
    <xf numFmtId="3" fontId="2" fillId="0" borderId="118" xfId="1" applyNumberFormat="1" applyFont="1" applyFill="1" applyBorder="1" applyAlignment="1" applyProtection="1">
      <alignment horizontal="center" vertical="center"/>
    </xf>
    <xf numFmtId="3" fontId="2" fillId="0" borderId="38" xfId="1" applyNumberFormat="1" applyFont="1" applyFill="1" applyBorder="1" applyAlignment="1" applyProtection="1">
      <alignment horizontal="center" vertical="center"/>
    </xf>
    <xf numFmtId="3" fontId="2" fillId="0" borderId="119" xfId="1" applyNumberFormat="1" applyFont="1" applyFill="1" applyBorder="1" applyAlignment="1" applyProtection="1">
      <alignment horizontal="center"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12" xfId="1" applyNumberFormat="1" applyFont="1" applyFill="1" applyBorder="1" applyAlignment="1" applyProtection="1">
      <alignment horizontal="right" vertical="center"/>
    </xf>
    <xf numFmtId="3" fontId="2" fillId="0" borderId="111" xfId="1" applyNumberFormat="1" applyFont="1" applyFill="1" applyBorder="1" applyAlignment="1" applyProtection="1">
      <alignment horizontal="right" vertical="center"/>
    </xf>
    <xf numFmtId="3" fontId="2" fillId="0" borderId="119" xfId="1" applyNumberFormat="1" applyFont="1" applyFill="1" applyBorder="1" applyAlignment="1" applyProtection="1">
      <alignment horizontal="right" vertical="center"/>
      <protection locked="0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111" xfId="1" applyNumberFormat="1" applyFont="1" applyFill="1" applyBorder="1" applyAlignment="1" applyProtection="1">
      <alignment horizontal="center" vertical="center"/>
    </xf>
    <xf numFmtId="3" fontId="2" fillId="0" borderId="82" xfId="1" applyNumberFormat="1" applyFont="1" applyFill="1" applyBorder="1" applyAlignment="1" applyProtection="1">
      <alignment horizontal="center" vertical="center"/>
      <protection locked="0"/>
    </xf>
    <xf numFmtId="3" fontId="2" fillId="0" borderId="110" xfId="1" applyNumberFormat="1" applyFont="1" applyFill="1" applyBorder="1" applyAlignment="1" applyProtection="1">
      <alignment vertical="center"/>
      <protection locked="0"/>
    </xf>
    <xf numFmtId="3" fontId="2" fillId="0" borderId="117" xfId="1" applyNumberFormat="1" applyFont="1" applyFill="1" applyBorder="1" applyAlignment="1" applyProtection="1">
      <alignment vertical="center"/>
      <protection locked="0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113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119" xfId="1" applyNumberFormat="1" applyFont="1" applyFill="1" applyBorder="1" applyAlignment="1" applyProtection="1">
      <alignment vertical="center"/>
    </xf>
    <xf numFmtId="3" fontId="2" fillId="0" borderId="118" xfId="1" applyNumberFormat="1" applyFont="1" applyFill="1" applyBorder="1" applyAlignment="1" applyProtection="1">
      <alignment vertical="center"/>
      <protection locked="0"/>
    </xf>
    <xf numFmtId="3" fontId="5" fillId="0" borderId="114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0" xfId="5" applyFont="1" applyFill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Fill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/>
    </xf>
    <xf numFmtId="1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6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Alignment="1">
      <alignment horizontal="left" vertical="center"/>
    </xf>
    <xf numFmtId="0" fontId="2" fillId="0" borderId="0" xfId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1" applyNumberFormat="1" applyFont="1" applyFill="1" applyBorder="1" applyAlignment="1">
      <alignment vertical="center" wrapText="1"/>
    </xf>
    <xf numFmtId="3" fontId="5" fillId="0" borderId="18" xfId="1" applyNumberFormat="1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1" fontId="5" fillId="0" borderId="6" xfId="4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4" applyNumberFormat="1" applyFont="1" applyFill="1" applyBorder="1" applyAlignment="1" applyProtection="1">
      <alignment vertical="center" wrapText="1"/>
      <protection locked="0"/>
    </xf>
    <xf numFmtId="3" fontId="2" fillId="0" borderId="6" xfId="1" applyNumberFormat="1" applyFont="1" applyFill="1" applyBorder="1" applyAlignment="1" applyProtection="1">
      <alignment horizontal="left" vertical="center" wrapText="1"/>
      <protection locked="0"/>
    </xf>
    <xf numFmtId="3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" applyFont="1" applyFill="1" applyBorder="1" applyAlignment="1" applyProtection="1">
      <alignment horizontal="right" vertical="center" wrapText="1"/>
      <protection locked="0"/>
    </xf>
    <xf numFmtId="0" fontId="2" fillId="0" borderId="0" xfId="4" applyFont="1" applyFill="1" applyBorder="1" applyAlignment="1" applyProtection="1">
      <alignment horizontal="left" vertical="center" wrapText="1"/>
      <protection locked="0"/>
    </xf>
    <xf numFmtId="1" fontId="2" fillId="0" borderId="0" xfId="4" applyNumberFormat="1" applyFont="1" applyFill="1" applyBorder="1" applyAlignment="1" applyProtection="1">
      <alignment vertical="center" wrapText="1"/>
      <protection locked="0"/>
    </xf>
    <xf numFmtId="3" fontId="2" fillId="0" borderId="0" xfId="4" applyNumberFormat="1" applyFont="1" applyFill="1" applyBorder="1" applyAlignment="1" applyProtection="1">
      <alignment vertical="center" wrapText="1"/>
      <protection locked="0"/>
    </xf>
    <xf numFmtId="0" fontId="5" fillId="0" borderId="62" xfId="1" applyFont="1" applyFill="1" applyBorder="1" applyAlignment="1">
      <alignment horizontal="left" vertical="center"/>
    </xf>
    <xf numFmtId="3" fontId="16" fillId="0" borderId="62" xfId="1" applyNumberFormat="1" applyFont="1" applyFill="1" applyBorder="1" applyAlignment="1" applyProtection="1">
      <alignment vertical="center" wrapText="1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2" fillId="0" borderId="6" xfId="4" applyNumberFormat="1" applyFont="1" applyFill="1" applyBorder="1" applyAlignment="1" applyProtection="1">
      <alignment horizontal="left" vertical="top" wrapText="1"/>
      <protection locked="0"/>
    </xf>
    <xf numFmtId="3" fontId="6" fillId="0" borderId="18" xfId="4" applyNumberFormat="1" applyFont="1" applyFill="1" applyBorder="1" applyAlignment="1" applyProtection="1">
      <alignment horizontal="left" vertical="top" wrapText="1"/>
      <protection locked="0"/>
    </xf>
    <xf numFmtId="0" fontId="5" fillId="0" borderId="6" xfId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3" fontId="2" fillId="0" borderId="18" xfId="1" applyNumberFormat="1" applyFont="1" applyFill="1" applyBorder="1" applyAlignment="1" applyProtection="1">
      <alignment vertical="center" wrapText="1"/>
      <protection locked="0"/>
    </xf>
    <xf numFmtId="0" fontId="2" fillId="0" borderId="61" xfId="1" applyFont="1" applyFill="1" applyBorder="1" applyAlignment="1" applyProtection="1">
      <alignment horizontal="center" vertical="center" wrapText="1"/>
      <protection locked="0"/>
    </xf>
    <xf numFmtId="0" fontId="2" fillId="0" borderId="61" xfId="1" applyFont="1" applyFill="1" applyBorder="1" applyAlignment="1" applyProtection="1">
      <alignment horizontal="left" vertical="center" wrapText="1"/>
      <protection locked="0"/>
    </xf>
    <xf numFmtId="1" fontId="2" fillId="0" borderId="61" xfId="1" applyNumberFormat="1" applyFont="1" applyFill="1" applyBorder="1" applyAlignment="1" applyProtection="1">
      <alignment vertical="center" wrapText="1"/>
      <protection locked="0"/>
    </xf>
    <xf numFmtId="3" fontId="2" fillId="0" borderId="61" xfId="1" applyNumberFormat="1" applyFont="1" applyFill="1" applyBorder="1" applyAlignment="1" applyProtection="1">
      <alignment vertical="center" wrapText="1"/>
      <protection locked="0"/>
    </xf>
    <xf numFmtId="3" fontId="2" fillId="0" borderId="6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0" fontId="2" fillId="0" borderId="61" xfId="1" applyFont="1" applyFill="1" applyBorder="1" applyAlignment="1" applyProtection="1">
      <alignment horizontal="right" vertical="center" wrapText="1"/>
      <protection locked="0"/>
    </xf>
    <xf numFmtId="3" fontId="6" fillId="0" borderId="6" xfId="1" applyNumberFormat="1" applyFont="1" applyFill="1" applyBorder="1" applyAlignment="1" applyProtection="1">
      <alignment horizontal="left" vertical="top" wrapText="1"/>
      <protection locked="0"/>
    </xf>
    <xf numFmtId="0" fontId="2" fillId="0" borderId="61" xfId="1" applyFont="1" applyFill="1" applyBorder="1" applyAlignment="1">
      <alignment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left" vertical="top" wrapText="1"/>
    </xf>
    <xf numFmtId="3" fontId="2" fillId="0" borderId="6" xfId="1" applyNumberFormat="1" applyFont="1" applyFill="1" applyBorder="1"/>
    <xf numFmtId="3" fontId="2" fillId="0" borderId="6" xfId="1" applyNumberFormat="1" applyFont="1" applyFill="1" applyBorder="1" applyAlignment="1">
      <alignment wrapText="1"/>
    </xf>
    <xf numFmtId="1" fontId="5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93" xfId="1" applyNumberFormat="1" applyFont="1" applyFill="1" applyBorder="1" applyAlignment="1" applyProtection="1">
      <alignment vertical="center" wrapText="1"/>
      <protection locked="0"/>
    </xf>
    <xf numFmtId="3" fontId="6" fillId="0" borderId="6" xfId="1" applyNumberFormat="1" applyFont="1" applyFill="1" applyBorder="1" applyAlignment="1">
      <alignment horizontal="left" vertical="center" wrapText="1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3" fontId="5" fillId="0" borderId="18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18" xfId="1" applyNumberFormat="1" applyFont="1" applyFill="1" applyBorder="1" applyAlignment="1" applyProtection="1">
      <alignment vertical="center" wrapText="1"/>
      <protection locked="0"/>
    </xf>
    <xf numFmtId="0" fontId="2" fillId="0" borderId="61" xfId="1" applyFont="1" applyFill="1" applyBorder="1" applyAlignment="1" applyProtection="1">
      <alignment horizontal="center" vertical="top" wrapText="1"/>
      <protection locked="0"/>
    </xf>
    <xf numFmtId="0" fontId="2" fillId="0" borderId="61" xfId="1" applyFont="1" applyFill="1" applyBorder="1" applyAlignment="1" applyProtection="1">
      <alignment horizontal="left" vertical="top" wrapText="1"/>
      <protection locked="0"/>
    </xf>
    <xf numFmtId="1" fontId="2" fillId="0" borderId="61" xfId="1" applyNumberFormat="1" applyFont="1" applyFill="1" applyBorder="1" applyAlignment="1" applyProtection="1">
      <alignment wrapText="1"/>
      <protection locked="0"/>
    </xf>
    <xf numFmtId="3" fontId="2" fillId="0" borderId="61" xfId="1" applyNumberFormat="1" applyFont="1" applyFill="1" applyBorder="1" applyAlignment="1" applyProtection="1">
      <alignment wrapText="1"/>
      <protection locked="0"/>
    </xf>
    <xf numFmtId="0" fontId="2" fillId="0" borderId="0" xfId="1" applyFont="1" applyFill="1"/>
    <xf numFmtId="0" fontId="2" fillId="0" borderId="0" xfId="1" applyFont="1" applyFill="1" applyBorder="1" applyAlignment="1">
      <alignment horizontal="left"/>
    </xf>
    <xf numFmtId="0" fontId="5" fillId="0" borderId="62" xfId="1" applyFont="1" applyFill="1" applyBorder="1" applyAlignment="1">
      <alignment horizontal="left"/>
    </xf>
    <xf numFmtId="1" fontId="5" fillId="0" borderId="6" xfId="1" applyNumberFormat="1" applyFont="1" applyFill="1" applyBorder="1" applyAlignment="1" applyProtection="1">
      <alignment vertical="center" wrapText="1"/>
      <protection locked="0"/>
    </xf>
    <xf numFmtId="3" fontId="6" fillId="0" borderId="6" xfId="4" applyNumberFormat="1" applyFont="1" applyFill="1" applyBorder="1" applyAlignment="1" applyProtection="1">
      <alignment vertical="center" wrapText="1"/>
      <protection locked="0"/>
    </xf>
    <xf numFmtId="3" fontId="2" fillId="0" borderId="49" xfId="4" applyNumberFormat="1" applyFont="1" applyFill="1" applyBorder="1" applyAlignment="1" applyProtection="1">
      <alignment vertical="center" wrapText="1"/>
      <protection locked="0"/>
    </xf>
    <xf numFmtId="0" fontId="17" fillId="0" borderId="0" xfId="1" applyFont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Fill="1" applyBorder="1" applyAlignment="1">
      <alignment vertical="center"/>
    </xf>
    <xf numFmtId="3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wrapText="1"/>
      <protection locked="0"/>
    </xf>
    <xf numFmtId="3" fontId="2" fillId="0" borderId="1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9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" applyNumberFormat="1" applyFont="1" applyFill="1" applyBorder="1" applyAlignment="1" applyProtection="1">
      <alignment vertical="center" wrapText="1"/>
      <protection locked="0"/>
    </xf>
    <xf numFmtId="3" fontId="2" fillId="0" borderId="37" xfId="1" applyNumberFormat="1" applyFont="1" applyFill="1" applyBorder="1" applyAlignment="1" applyProtection="1">
      <alignment vertical="center" wrapText="1"/>
      <protection locked="0"/>
    </xf>
    <xf numFmtId="3" fontId="5" fillId="3" borderId="56" xfId="1" applyNumberFormat="1" applyFont="1" applyFill="1" applyBorder="1" applyAlignment="1" applyProtection="1">
      <alignment vertical="center" wrapText="1"/>
      <protection locked="0"/>
    </xf>
    <xf numFmtId="3" fontId="2" fillId="0" borderId="12" xfId="1" applyNumberFormat="1" applyFont="1" applyFill="1" applyBorder="1" applyAlignment="1" applyProtection="1">
      <alignment vertical="center" wrapText="1"/>
      <protection locked="0"/>
    </xf>
    <xf numFmtId="4" fontId="2" fillId="0" borderId="109" xfId="1" applyNumberFormat="1" applyFont="1" applyFill="1" applyBorder="1" applyAlignment="1" applyProtection="1">
      <alignment vertical="center"/>
      <protection locked="0"/>
    </xf>
    <xf numFmtId="3" fontId="2" fillId="0" borderId="8" xfId="1" applyNumberFormat="1" applyFont="1" applyFill="1" applyBorder="1" applyAlignment="1" applyProtection="1">
      <alignment horizontal="center" wrapText="1"/>
      <protection locked="0"/>
    </xf>
    <xf numFmtId="3" fontId="2" fillId="0" borderId="84" xfId="1" applyNumberFormat="1" applyFont="1" applyFill="1" applyBorder="1" applyAlignment="1" applyProtection="1">
      <alignment vertical="center"/>
      <protection locked="0"/>
    </xf>
    <xf numFmtId="3" fontId="2" fillId="0" borderId="119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56" xfId="1" applyNumberFormat="1" applyFont="1" applyFill="1" applyBorder="1" applyAlignment="1" applyProtection="1">
      <alignment vertical="center" wrapText="1"/>
      <protection locked="0"/>
    </xf>
    <xf numFmtId="3" fontId="2" fillId="0" borderId="16" xfId="1" applyNumberFormat="1" applyFont="1" applyFill="1" applyBorder="1" applyAlignment="1" applyProtection="1">
      <alignment vertical="center" wrapText="1"/>
      <protection locked="0"/>
    </xf>
    <xf numFmtId="3" fontId="2" fillId="0" borderId="19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67" xfId="1" applyNumberFormat="1" applyFont="1" applyFill="1" applyBorder="1" applyAlignment="1" applyProtection="1">
      <alignment vertical="center" wrapText="1"/>
      <protection locked="0"/>
    </xf>
    <xf numFmtId="3" fontId="5" fillId="0" borderId="12" xfId="1" applyNumberFormat="1" applyFont="1" applyFill="1" applyBorder="1" applyAlignment="1" applyProtection="1">
      <alignment vertical="center" wrapText="1"/>
      <protection locked="0"/>
    </xf>
    <xf numFmtId="3" fontId="5" fillId="3" borderId="12" xfId="1" applyNumberFormat="1" applyFont="1" applyFill="1" applyBorder="1" applyAlignment="1" applyProtection="1">
      <alignment vertical="center" wrapText="1"/>
      <protection locked="0"/>
    </xf>
    <xf numFmtId="3" fontId="2" fillId="0" borderId="31" xfId="1" applyNumberFormat="1" applyFont="1" applyFill="1" applyBorder="1" applyAlignment="1" applyProtection="1">
      <alignment vertical="center" wrapText="1"/>
      <protection locked="0"/>
    </xf>
    <xf numFmtId="3" fontId="5" fillId="0" borderId="78" xfId="1" applyNumberFormat="1" applyFont="1" applyFill="1" applyBorder="1" applyAlignment="1" applyProtection="1">
      <alignment vertical="center" wrapText="1"/>
      <protection locked="0"/>
    </xf>
    <xf numFmtId="3" fontId="5" fillId="0" borderId="37" xfId="1" applyNumberFormat="1" applyFont="1" applyFill="1" applyBorder="1" applyAlignment="1" applyProtection="1">
      <alignment vertical="center" wrapText="1"/>
      <protection locked="0"/>
    </xf>
    <xf numFmtId="3" fontId="5" fillId="0" borderId="31" xfId="1" applyNumberFormat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vertical="center" wrapText="1"/>
    </xf>
    <xf numFmtId="1" fontId="7" fillId="0" borderId="27" xfId="1" applyNumberFormat="1" applyFont="1" applyFill="1" applyBorder="1" applyAlignment="1" applyProtection="1">
      <alignment horizontal="center" vertical="center" wrapText="1"/>
    </xf>
    <xf numFmtId="0" fontId="5" fillId="0" borderId="19" xfId="1" applyFont="1" applyFill="1" applyBorder="1" applyAlignment="1" applyProtection="1">
      <alignment vertical="center" wrapText="1"/>
      <protection locked="0"/>
    </xf>
    <xf numFmtId="3" fontId="5" fillId="0" borderId="3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27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34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1" applyNumberFormat="1" applyFont="1" applyBorder="1" applyAlignment="1" applyProtection="1">
      <alignment vertical="center" wrapText="1"/>
      <protection locked="0"/>
    </xf>
    <xf numFmtId="3" fontId="5" fillId="0" borderId="54" xfId="1" applyNumberFormat="1" applyFont="1" applyFill="1" applyBorder="1" applyAlignment="1" applyProtection="1">
      <alignment vertical="center" wrapText="1"/>
      <protection locked="0"/>
    </xf>
    <xf numFmtId="3" fontId="5" fillId="0" borderId="19" xfId="1" applyNumberFormat="1" applyFont="1" applyFill="1" applyBorder="1" applyAlignment="1" applyProtection="1">
      <alignment vertical="center" wrapText="1"/>
      <protection locked="0"/>
    </xf>
    <xf numFmtId="3" fontId="10" fillId="4" borderId="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2" xfId="1" applyNumberFormat="1" applyFont="1" applyFill="1" applyBorder="1" applyAlignment="1" applyProtection="1">
      <alignment vertical="center" wrapText="1"/>
      <protection locked="0"/>
    </xf>
    <xf numFmtId="3" fontId="2" fillId="0" borderId="3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" applyFont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/>
    <xf numFmtId="0" fontId="2" fillId="0" borderId="0" xfId="1" applyFont="1" applyBorder="1" applyAlignment="1" applyProtection="1"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quotePrefix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Alignment="1"/>
    <xf numFmtId="0" fontId="12" fillId="0" borderId="0" xfId="1" applyFont="1" applyBorder="1" applyAlignment="1">
      <alignment horizontal="center"/>
    </xf>
    <xf numFmtId="0" fontId="13" fillId="0" borderId="0" xfId="1" applyFont="1" applyBorder="1" applyAlignment="1" applyProtection="1">
      <protection locked="0"/>
    </xf>
    <xf numFmtId="0" fontId="2" fillId="0" borderId="62" xfId="1" applyFont="1" applyBorder="1"/>
    <xf numFmtId="49" fontId="5" fillId="0" borderId="62" xfId="1" applyNumberFormat="1" applyFont="1" applyBorder="1" applyAlignment="1" applyProtection="1">
      <protection locked="0"/>
    </xf>
    <xf numFmtId="49" fontId="2" fillId="0" borderId="62" xfId="1" applyNumberFormat="1" applyFont="1" applyBorder="1" applyAlignment="1" applyProtection="1">
      <protection locked="0"/>
    </xf>
    <xf numFmtId="0" fontId="5" fillId="0" borderId="49" xfId="1" applyFont="1" applyBorder="1" applyAlignment="1">
      <alignment horizontal="center" vertical="center" wrapText="1"/>
    </xf>
    <xf numFmtId="3" fontId="5" fillId="0" borderId="49" xfId="1" applyNumberFormat="1" applyFont="1" applyBorder="1" applyAlignment="1">
      <alignment vertical="center" wrapText="1"/>
    </xf>
    <xf numFmtId="3" fontId="2" fillId="0" borderId="6" xfId="1" applyNumberFormat="1" applyFont="1" applyBorder="1" applyAlignment="1">
      <alignment vertical="top" wrapText="1"/>
    </xf>
    <xf numFmtId="3" fontId="5" fillId="0" borderId="6" xfId="1" applyNumberFormat="1" applyFont="1" applyBorder="1" applyAlignment="1">
      <alignment wrapText="1"/>
    </xf>
    <xf numFmtId="3" fontId="5" fillId="0" borderId="49" xfId="1" applyNumberFormat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vertical="center" wrapText="1"/>
    </xf>
    <xf numFmtId="3" fontId="2" fillId="0" borderId="6" xfId="1" applyNumberFormat="1" applyFont="1" applyBorder="1" applyAlignment="1" applyProtection="1">
      <alignment vertical="center" wrapText="1"/>
      <protection locked="0"/>
    </xf>
    <xf numFmtId="3" fontId="2" fillId="0" borderId="6" xfId="1" applyNumberFormat="1" applyFont="1" applyBorder="1" applyAlignment="1" applyProtection="1">
      <alignment vertical="center"/>
      <protection locked="0"/>
    </xf>
    <xf numFmtId="3" fontId="2" fillId="0" borderId="6" xfId="1" applyNumberFormat="1" applyFont="1" applyBorder="1" applyAlignment="1" applyProtection="1">
      <alignment wrapText="1"/>
      <protection locked="0"/>
    </xf>
    <xf numFmtId="49" fontId="5" fillId="0" borderId="6" xfId="1" applyNumberFormat="1" applyFont="1" applyBorder="1" applyAlignment="1" applyProtection="1">
      <alignment horizontal="center" vertical="center" wrapText="1"/>
      <protection locked="0"/>
    </xf>
    <xf numFmtId="3" fontId="2" fillId="0" borderId="6" xfId="1" applyNumberFormat="1" applyFont="1" applyBorder="1" applyAlignment="1" applyProtection="1">
      <alignment horizontal="center" vertical="center" wrapText="1"/>
      <protection locked="0"/>
    </xf>
    <xf numFmtId="3" fontId="5" fillId="0" borderId="6" xfId="1" applyNumberFormat="1" applyFont="1" applyBorder="1" applyAlignment="1" applyProtection="1">
      <alignment vertical="center" wrapText="1"/>
      <protection locked="0"/>
    </xf>
    <xf numFmtId="3" fontId="2" fillId="0" borderId="6" xfId="1" applyNumberFormat="1" applyFont="1" applyBorder="1" applyProtection="1">
      <protection locked="0"/>
    </xf>
    <xf numFmtId="3" fontId="2" fillId="0" borderId="6" xfId="1" applyNumberFormat="1" applyFont="1" applyBorder="1" applyAlignment="1" applyProtection="1"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vertical="center" wrapText="1"/>
      <protection locked="0"/>
    </xf>
    <xf numFmtId="3" fontId="5" fillId="0" borderId="6" xfId="1" applyNumberFormat="1" applyFont="1" applyBorder="1" applyAlignment="1" applyProtection="1">
      <alignment horizontal="center" vertical="center" wrapText="1"/>
      <protection locked="0"/>
    </xf>
    <xf numFmtId="3" fontId="2" fillId="0" borderId="6" xfId="1" applyNumberFormat="1" applyFont="1" applyBorder="1" applyAlignment="1" applyProtection="1">
      <alignment horizontal="center" wrapText="1"/>
      <protection locked="0"/>
    </xf>
    <xf numFmtId="3" fontId="2" fillId="0" borderId="49" xfId="1" applyNumberFormat="1" applyFont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wrapText="1"/>
      <protection locked="0"/>
    </xf>
    <xf numFmtId="0" fontId="5" fillId="0" borderId="49" xfId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Protection="1">
      <protection locked="0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protection locked="0"/>
    </xf>
    <xf numFmtId="3" fontId="2" fillId="0" borderId="6" xfId="1" applyNumberFormat="1" applyFont="1" applyFill="1" applyBorder="1" applyAlignment="1" applyProtection="1">
      <alignment horizontal="center" wrapText="1"/>
      <protection locked="0"/>
    </xf>
    <xf numFmtId="0" fontId="5" fillId="0" borderId="21" xfId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Border="1" applyAlignment="1" applyProtection="1">
      <alignment horizontal="center" vertical="center"/>
      <protection locked="0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49" fontId="5" fillId="0" borderId="6" xfId="1" applyNumberFormat="1" applyFont="1" applyBorder="1" applyAlignment="1" applyProtection="1">
      <alignment horizontal="center" wrapText="1"/>
      <protection locked="0"/>
    </xf>
    <xf numFmtId="0" fontId="5" fillId="0" borderId="6" xfId="1" applyFont="1" applyBorder="1" applyAlignment="1" applyProtection="1">
      <alignment wrapText="1"/>
      <protection locked="0"/>
    </xf>
    <xf numFmtId="3" fontId="5" fillId="0" borderId="6" xfId="1" applyNumberFormat="1" applyFont="1" applyBorder="1" applyAlignment="1" applyProtection="1">
      <alignment horizontal="center" vertical="center"/>
      <protection locked="0"/>
    </xf>
    <xf numFmtId="3" fontId="2" fillId="0" borderId="49" xfId="1" applyNumberFormat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>
      <alignment horizontal="center" vertical="center" wrapText="1"/>
    </xf>
    <xf numFmtId="0" fontId="5" fillId="0" borderId="49" xfId="1" applyFont="1" applyBorder="1" applyAlignment="1" applyProtection="1">
      <alignment horizontal="center" vertical="center" wrapText="1"/>
      <protection locked="0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center" vertical="center"/>
      <protection locked="0"/>
    </xf>
    <xf numFmtId="3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6" xfId="1" applyNumberFormat="1" applyFont="1" applyBorder="1" applyAlignment="1" applyProtection="1">
      <alignment horizontal="center"/>
      <protection locked="0"/>
    </xf>
    <xf numFmtId="0" fontId="5" fillId="0" borderId="6" xfId="1" applyFont="1" applyBorder="1" applyProtection="1">
      <protection locked="0"/>
    </xf>
    <xf numFmtId="3" fontId="2" fillId="0" borderId="6" xfId="1" applyNumberFormat="1" applyFont="1" applyBorder="1" applyAlignment="1" applyProtection="1">
      <alignment horizontal="right" vertic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3" fontId="5" fillId="0" borderId="49" xfId="1" applyNumberFormat="1" applyFont="1" applyBorder="1" applyAlignment="1" applyProtection="1">
      <alignment horizontal="center" vertical="center"/>
      <protection locked="0"/>
    </xf>
    <xf numFmtId="49" fontId="5" fillId="0" borderId="109" xfId="1" applyNumberFormat="1" applyFont="1" applyBorder="1" applyAlignment="1" applyProtection="1">
      <alignment horizontal="center" wrapText="1"/>
      <protection locked="0"/>
    </xf>
    <xf numFmtId="3" fontId="5" fillId="0" borderId="58" xfId="1" applyNumberFormat="1" applyFont="1" applyBorder="1" applyAlignment="1" applyProtection="1">
      <alignment horizontal="center" vertical="center"/>
      <protection locked="0"/>
    </xf>
    <xf numFmtId="49" fontId="5" fillId="0" borderId="6" xfId="1" applyNumberFormat="1" applyFont="1" applyFill="1" applyBorder="1" applyAlignment="1" applyProtection="1">
      <alignment horizontal="center" wrapText="1"/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1" applyNumberFormat="1" applyFont="1" applyFill="1" applyBorder="1" applyAlignment="1" applyProtection="1">
      <alignment horizontal="center" vertical="center"/>
      <protection locked="0"/>
    </xf>
    <xf numFmtId="0" fontId="5" fillId="0" borderId="49" xfId="1" applyFont="1" applyFill="1" applyBorder="1" applyAlignment="1" applyProtection="1">
      <alignment horizontal="center" vertical="center" wrapText="1"/>
      <protection locked="0"/>
    </xf>
    <xf numFmtId="0" fontId="5" fillId="0" borderId="21" xfId="1" applyFont="1" applyFill="1" applyBorder="1" applyAlignment="1" applyProtection="1">
      <alignment horizontal="center" vertical="center" wrapText="1"/>
      <protection locked="0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49" fontId="5" fillId="0" borderId="6" xfId="1" applyNumberFormat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Protection="1">
      <protection locked="0"/>
    </xf>
    <xf numFmtId="49" fontId="2" fillId="0" borderId="6" xfId="1" applyNumberFormat="1" applyFont="1" applyFill="1" applyBorder="1" applyAlignment="1" applyProtection="1">
      <alignment wrapText="1"/>
      <protection locked="0"/>
    </xf>
    <xf numFmtId="3" fontId="2" fillId="0" borderId="6" xfId="2" applyNumberFormat="1" applyFont="1" applyFill="1" applyBorder="1" applyAlignment="1">
      <alignment vertical="center" wrapText="1"/>
    </xf>
    <xf numFmtId="3" fontId="5" fillId="0" borderId="6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/>
    <xf numFmtId="49" fontId="2" fillId="0" borderId="0" xfId="1" applyNumberFormat="1" applyFont="1" applyFill="1" applyBorder="1"/>
    <xf numFmtId="0" fontId="2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Fill="1" applyBorder="1"/>
    <xf numFmtId="0" fontId="2" fillId="0" borderId="0" xfId="2" applyFont="1" applyFill="1"/>
    <xf numFmtId="0" fontId="2" fillId="0" borderId="0" xfId="2" applyFont="1" applyFill="1" applyBorder="1" applyAlignment="1" applyProtection="1">
      <alignment horizontal="left" vertical="top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left" vertical="center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3" fontId="2" fillId="0" borderId="6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49" xfId="1" applyNumberFormat="1" applyFont="1" applyFill="1" applyBorder="1" applyAlignment="1" applyProtection="1">
      <alignment vertical="center" wrapText="1"/>
      <protection locked="0"/>
    </xf>
    <xf numFmtId="3" fontId="5" fillId="0" borderId="49" xfId="1" applyNumberFormat="1" applyFont="1" applyFill="1" applyBorder="1" applyAlignment="1" applyProtection="1">
      <alignment vertical="center" wrapText="1"/>
      <protection locked="0"/>
    </xf>
    <xf numFmtId="0" fontId="5" fillId="0" borderId="6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left" vertical="center" wrapText="1"/>
    </xf>
    <xf numFmtId="0" fontId="2" fillId="0" borderId="0" xfId="2" applyFont="1" applyBorder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vertical="center" wrapText="1"/>
      <protection locked="0"/>
    </xf>
    <xf numFmtId="0" fontId="2" fillId="0" borderId="0" xfId="1" applyFont="1" applyFill="1" applyAlignment="1">
      <alignment horizontal="center" vertical="center"/>
    </xf>
    <xf numFmtId="0" fontId="5" fillId="0" borderId="71" xfId="1" applyFont="1" applyFill="1" applyBorder="1" applyAlignment="1" applyProtection="1">
      <alignment horizontal="left" vertical="center"/>
    </xf>
    <xf numFmtId="0" fontId="5" fillId="0" borderId="72" xfId="1" applyFont="1" applyFill="1" applyBorder="1" applyAlignment="1" applyProtection="1">
      <alignment horizontal="left" vertical="center"/>
    </xf>
    <xf numFmtId="0" fontId="5" fillId="0" borderId="45" xfId="1" applyFont="1" applyFill="1" applyBorder="1" applyAlignment="1" applyProtection="1">
      <alignment horizontal="left" vertical="center"/>
    </xf>
    <xf numFmtId="0" fontId="5" fillId="0" borderId="69" xfId="1" applyFont="1" applyFill="1" applyBorder="1" applyAlignment="1" applyProtection="1">
      <alignment horizontal="left" vertical="center"/>
    </xf>
    <xf numFmtId="0" fontId="2" fillId="0" borderId="67" xfId="1" applyNumberFormat="1" applyFont="1" applyFill="1" applyBorder="1" applyAlignment="1" applyProtection="1">
      <alignment horizontal="center" vertical="center" textRotation="90" wrapText="1"/>
    </xf>
    <xf numFmtId="0" fontId="2" fillId="0" borderId="19" xfId="1" applyNumberFormat="1" applyFont="1" applyFill="1" applyBorder="1" applyAlignment="1" applyProtection="1">
      <alignment horizontal="center" vertical="center" textRotation="90" wrapText="1"/>
    </xf>
    <xf numFmtId="0" fontId="2" fillId="0" borderId="93" xfId="1" applyFont="1" applyFill="1" applyBorder="1" applyAlignment="1" applyProtection="1">
      <alignment horizontal="center" vertical="center" textRotation="90" wrapText="1"/>
    </xf>
    <xf numFmtId="0" fontId="2" fillId="0" borderId="95" xfId="1" applyFont="1" applyFill="1" applyBorder="1" applyAlignment="1" applyProtection="1">
      <alignment horizontal="center" vertical="center" textRotation="90" wrapText="1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49" fontId="2" fillId="2" borderId="12" xfId="1" applyNumberFormat="1" applyFont="1" applyFill="1" applyBorder="1" applyAlignment="1" applyProtection="1">
      <alignment horizontal="center" vertical="center"/>
      <protection locked="0"/>
    </xf>
    <xf numFmtId="49" fontId="2" fillId="0" borderId="13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 wrapText="1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49" fontId="2" fillId="0" borderId="16" xfId="1" applyNumberFormat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3" xfId="1" applyFont="1" applyFill="1" applyBorder="1" applyAlignment="1" applyProtection="1">
      <alignment horizontal="center" vertical="center" textRotation="90"/>
    </xf>
    <xf numFmtId="0" fontId="2" fillId="0" borderId="88" xfId="1" applyFont="1" applyFill="1" applyBorder="1" applyAlignment="1" applyProtection="1">
      <alignment horizontal="center" vertical="center" textRotation="90" wrapText="1"/>
    </xf>
    <xf numFmtId="0" fontId="2" fillId="0" borderId="86" xfId="1" applyFont="1" applyFill="1" applyBorder="1" applyAlignment="1" applyProtection="1">
      <alignment horizontal="center" vertical="center" textRotation="90" wrapText="1"/>
    </xf>
    <xf numFmtId="0" fontId="2" fillId="0" borderId="105" xfId="1" applyFont="1" applyFill="1" applyBorder="1" applyAlignment="1" applyProtection="1">
      <alignment horizontal="center" vertical="center" textRotation="90" wrapText="1"/>
    </xf>
    <xf numFmtId="0" fontId="2" fillId="0" borderId="106" xfId="1" applyFont="1" applyFill="1" applyBorder="1" applyAlignment="1" applyProtection="1">
      <alignment horizontal="center" vertical="center" textRotation="90" wrapText="1"/>
    </xf>
    <xf numFmtId="0" fontId="2" fillId="0" borderId="60" xfId="1" applyFont="1" applyFill="1" applyBorder="1" applyAlignment="1" applyProtection="1">
      <alignment horizontal="center" vertical="center" textRotation="90"/>
    </xf>
    <xf numFmtId="0" fontId="2" fillId="0" borderId="20" xfId="1" applyFont="1" applyFill="1" applyBorder="1" applyAlignment="1" applyProtection="1">
      <alignment horizontal="center" vertical="center" textRotation="90"/>
    </xf>
    <xf numFmtId="0" fontId="2" fillId="0" borderId="85" xfId="1" applyNumberFormat="1" applyFont="1" applyFill="1" applyBorder="1" applyAlignment="1" applyProtection="1">
      <alignment horizontal="center" vertical="center" textRotation="90" wrapText="1"/>
    </xf>
    <xf numFmtId="0" fontId="2" fillId="0" borderId="88" xfId="1" applyNumberFormat="1" applyFont="1" applyFill="1" applyBorder="1" applyAlignment="1" applyProtection="1">
      <alignment horizontal="center" vertical="center" textRotation="90" wrapText="1"/>
    </xf>
    <xf numFmtId="0" fontId="2" fillId="0" borderId="93" xfId="1" applyNumberFormat="1" applyFont="1" applyFill="1" applyBorder="1" applyAlignment="1" applyProtection="1">
      <alignment horizontal="center" vertical="center" textRotation="90" wrapText="1"/>
    </xf>
    <xf numFmtId="0" fontId="2" fillId="0" borderId="81" xfId="1" applyNumberFormat="1" applyFont="1" applyFill="1" applyBorder="1" applyAlignment="1" applyProtection="1">
      <alignment horizontal="center" vertical="center" textRotation="90" wrapText="1"/>
    </xf>
    <xf numFmtId="0" fontId="2" fillId="0" borderId="67" xfId="1" applyFont="1" applyFill="1" applyBorder="1" applyAlignment="1" applyProtection="1">
      <alignment horizontal="center" vertical="center" textRotation="90" wrapText="1"/>
    </xf>
    <xf numFmtId="0" fontId="2" fillId="0" borderId="34" xfId="1" applyFont="1" applyFill="1" applyBorder="1" applyAlignment="1" applyProtection="1">
      <alignment horizontal="center" vertical="center" textRotation="90" wrapText="1"/>
    </xf>
    <xf numFmtId="0" fontId="2" fillId="0" borderId="67" xfId="1" applyFont="1" applyFill="1" applyBorder="1" applyAlignment="1" applyProtection="1">
      <alignment horizontal="center" vertical="center" wrapText="1"/>
    </xf>
    <xf numFmtId="0" fontId="2" fillId="0" borderId="34" xfId="1" applyFont="1" applyFill="1" applyBorder="1" applyAlignment="1" applyProtection="1">
      <alignment horizontal="center" vertical="center" wrapText="1"/>
    </xf>
    <xf numFmtId="0" fontId="2" fillId="0" borderId="59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0" fontId="2" fillId="0" borderId="8" xfId="1" applyFont="1" applyBorder="1" applyAlignment="1" applyProtection="1">
      <alignment horizontal="center" vertical="center"/>
      <protection locked="0"/>
    </xf>
    <xf numFmtId="0" fontId="2" fillId="0" borderId="17" xfId="1" applyNumberFormat="1" applyFont="1" applyFill="1" applyBorder="1" applyAlignment="1" applyProtection="1">
      <alignment horizontal="center" vertical="center" textRotation="90" wrapText="1"/>
    </xf>
    <xf numFmtId="0" fontId="2" fillId="0" borderId="81" xfId="1" applyFont="1" applyFill="1" applyBorder="1" applyAlignment="1" applyProtection="1">
      <alignment horizontal="center" vertical="center" textRotation="90" wrapText="1"/>
    </xf>
    <xf numFmtId="0" fontId="2" fillId="0" borderId="0" xfId="1" applyFont="1" applyFill="1" applyBorder="1" applyAlignment="1" applyProtection="1">
      <alignment horizontal="center" vertical="center" textRotation="90" wrapText="1"/>
    </xf>
    <xf numFmtId="0" fontId="2" fillId="0" borderId="79" xfId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textRotation="90"/>
    </xf>
    <xf numFmtId="0" fontId="2" fillId="0" borderId="0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49" fontId="2" fillId="2" borderId="7" xfId="1" quotePrefix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109" xfId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horizontal="right" vertical="center" wrapText="1"/>
    </xf>
    <xf numFmtId="0" fontId="5" fillId="0" borderId="58" xfId="1" applyFont="1" applyFill="1" applyBorder="1" applyAlignment="1">
      <alignment horizontal="right" vertical="center" wrapText="1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 vertical="center" wrapText="1"/>
      <protection locked="0"/>
    </xf>
    <xf numFmtId="3" fontId="2" fillId="0" borderId="1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49" xfId="1" applyFont="1" applyFill="1" applyBorder="1" applyAlignment="1" applyProtection="1">
      <alignment horizontal="center" vertical="center" wrapText="1"/>
      <protection locked="0"/>
    </xf>
    <xf numFmtId="0" fontId="2" fillId="0" borderId="117" xfId="1" applyFont="1" applyFill="1" applyBorder="1" applyAlignment="1" applyProtection="1">
      <alignment horizontal="left" vertical="center" wrapText="1"/>
      <protection locked="0"/>
    </xf>
    <xf numFmtId="0" fontId="2" fillId="0" borderId="93" xfId="1" applyFont="1" applyFill="1" applyBorder="1" applyAlignment="1" applyProtection="1">
      <alignment horizontal="left" vertical="center" wrapText="1"/>
      <protection locked="0"/>
    </xf>
    <xf numFmtId="0" fontId="2" fillId="0" borderId="111" xfId="1" applyFont="1" applyFill="1" applyBorder="1" applyAlignment="1" applyProtection="1">
      <alignment horizontal="left" vertical="center" wrapText="1"/>
      <protection locked="0"/>
    </xf>
    <xf numFmtId="0" fontId="2" fillId="0" borderId="82" xfId="1" applyFont="1" applyFill="1" applyBorder="1" applyAlignment="1" applyProtection="1">
      <alignment horizontal="left" vertical="center" wrapText="1"/>
      <protection locked="0"/>
    </xf>
    <xf numFmtId="3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4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105" xfId="1" applyFont="1" applyFill="1" applyBorder="1" applyAlignment="1" applyProtection="1">
      <alignment horizontal="left" vertical="center" wrapText="1"/>
      <protection locked="0"/>
    </xf>
    <xf numFmtId="0" fontId="2" fillId="0" borderId="81" xfId="1" applyFont="1" applyFill="1" applyBorder="1" applyAlignment="1" applyProtection="1">
      <alignment horizontal="left" vertical="center" wrapText="1"/>
      <protection locked="0"/>
    </xf>
    <xf numFmtId="3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09" xfId="1" applyFont="1" applyFill="1" applyBorder="1" applyAlignment="1" applyProtection="1">
      <alignment horizontal="left" vertical="center" wrapText="1"/>
      <protection locked="0"/>
    </xf>
    <xf numFmtId="0" fontId="2" fillId="0" borderId="58" xfId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/>
    </xf>
    <xf numFmtId="0" fontId="2" fillId="0" borderId="0" xfId="2" applyFont="1" applyFill="1" applyBorder="1" applyAlignment="1" applyProtection="1">
      <alignment horizontal="left" vertical="center" wrapText="1"/>
      <protection locked="0"/>
    </xf>
    <xf numFmtId="49" fontId="2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49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2" applyNumberFormat="1" applyFont="1" applyFill="1" applyBorder="1" applyAlignment="1">
      <alignment horizontal="left" vertical="center" wrapText="1"/>
    </xf>
    <xf numFmtId="3" fontId="2" fillId="0" borderId="21" xfId="2" applyNumberFormat="1" applyFont="1" applyFill="1" applyBorder="1" applyAlignment="1">
      <alignment horizontal="left" vertical="center" wrapText="1"/>
    </xf>
    <xf numFmtId="3" fontId="2" fillId="0" borderId="49" xfId="2" applyNumberFormat="1" applyFont="1" applyFill="1" applyBorder="1" applyAlignment="1">
      <alignment horizontal="left" vertical="center" wrapText="1"/>
    </xf>
    <xf numFmtId="3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2" applyNumberFormat="1" applyFont="1" applyFill="1" applyBorder="1" applyAlignment="1">
      <alignment horizontal="left" vertical="center" wrapText="1"/>
    </xf>
    <xf numFmtId="4" fontId="2" fillId="0" borderId="21" xfId="2" applyNumberFormat="1" applyFont="1" applyFill="1" applyBorder="1" applyAlignment="1">
      <alignment horizontal="left" vertical="center" wrapText="1"/>
    </xf>
    <xf numFmtId="4" fontId="2" fillId="0" borderId="49" xfId="2" applyNumberFormat="1" applyFont="1" applyFill="1" applyBorder="1" applyAlignment="1">
      <alignment horizontal="left" vertical="center" wrapText="1"/>
    </xf>
    <xf numFmtId="0" fontId="2" fillId="0" borderId="18" xfId="1" applyFont="1" applyFill="1" applyBorder="1" applyAlignment="1" applyProtection="1">
      <alignment horizontal="left" vertical="center" wrapText="1"/>
      <protection locked="0"/>
    </xf>
    <xf numFmtId="0" fontId="2" fillId="0" borderId="49" xfId="1" applyFont="1" applyFill="1" applyBorder="1" applyAlignment="1" applyProtection="1">
      <alignment horizontal="left" vertical="center" wrapText="1"/>
      <protection locked="0"/>
    </xf>
    <xf numFmtId="0" fontId="2" fillId="0" borderId="18" xfId="2" applyFont="1" applyFill="1" applyBorder="1" applyAlignment="1" applyProtection="1">
      <alignment horizontal="left" vertical="center" wrapText="1"/>
      <protection locked="0"/>
    </xf>
    <xf numFmtId="0" fontId="2" fillId="0" borderId="21" xfId="2" applyFont="1" applyFill="1" applyBorder="1" applyAlignment="1" applyProtection="1">
      <alignment horizontal="left" vertical="center" wrapText="1"/>
      <protection locked="0"/>
    </xf>
    <xf numFmtId="0" fontId="2" fillId="0" borderId="49" xfId="2" applyFont="1" applyFill="1" applyBorder="1" applyAlignment="1" applyProtection="1">
      <alignment horizontal="left" vertical="center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49" fontId="2" fillId="0" borderId="18" xfId="1" applyNumberFormat="1" applyFont="1" applyBorder="1" applyAlignment="1" applyProtection="1">
      <alignment horizontal="center" vertical="center" wrapText="1"/>
      <protection locked="0"/>
    </xf>
    <xf numFmtId="49" fontId="2" fillId="0" borderId="21" xfId="1" applyNumberFormat="1" applyFont="1" applyBorder="1" applyAlignment="1" applyProtection="1">
      <alignment horizontal="center" vertical="center" wrapText="1"/>
      <protection locked="0"/>
    </xf>
    <xf numFmtId="49" fontId="2" fillId="0" borderId="49" xfId="1" applyNumberFormat="1" applyFont="1" applyBorder="1" applyAlignment="1" applyProtection="1">
      <alignment horizontal="center" vertical="center" wrapText="1"/>
      <protection locked="0"/>
    </xf>
    <xf numFmtId="0" fontId="2" fillId="0" borderId="21" xfId="1" applyFont="1" applyBorder="1" applyAlignment="1" applyProtection="1">
      <alignment horizontal="left" vertical="center" wrapText="1"/>
      <protection locked="0"/>
    </xf>
    <xf numFmtId="0" fontId="2" fillId="0" borderId="49" xfId="1" applyFont="1" applyBorder="1" applyAlignment="1" applyProtection="1">
      <alignment horizontal="left" vertical="center" wrapText="1"/>
      <protection locked="0"/>
    </xf>
    <xf numFmtId="3" fontId="2" fillId="0" borderId="6" xfId="1" applyNumberFormat="1" applyFont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 applyProtection="1">
      <alignment horizontal="left" vertical="center" wrapText="1"/>
      <protection locked="0"/>
    </xf>
    <xf numFmtId="49" fontId="2" fillId="0" borderId="18" xfId="1" applyNumberFormat="1" applyFont="1" applyBorder="1" applyAlignment="1" applyProtection="1">
      <alignment horizontal="center" vertical="center"/>
      <protection locked="0"/>
    </xf>
    <xf numFmtId="49" fontId="2" fillId="0" borderId="49" xfId="1" applyNumberFormat="1" applyFont="1" applyBorder="1" applyAlignment="1" applyProtection="1">
      <alignment horizontal="center" vertical="center"/>
      <protection locked="0"/>
    </xf>
    <xf numFmtId="0" fontId="2" fillId="0" borderId="18" xfId="1" applyFont="1" applyBorder="1" applyAlignment="1" applyProtection="1">
      <alignment horizontal="left" vertical="center"/>
      <protection locked="0"/>
    </xf>
    <xf numFmtId="0" fontId="2" fillId="0" borderId="49" xfId="1" applyFont="1" applyBorder="1" applyAlignment="1" applyProtection="1">
      <alignment horizontal="left" vertical="center"/>
      <protection locked="0"/>
    </xf>
    <xf numFmtId="49" fontId="2" fillId="0" borderId="21" xfId="1" applyNumberFormat="1" applyFont="1" applyBorder="1" applyAlignment="1" applyProtection="1">
      <alignment horizontal="center" vertical="center"/>
      <protection locked="0"/>
    </xf>
    <xf numFmtId="0" fontId="2" fillId="0" borderId="21" xfId="1" applyFont="1" applyBorder="1" applyAlignment="1" applyProtection="1">
      <alignment horizontal="left" vertical="center"/>
      <protection locked="0"/>
    </xf>
    <xf numFmtId="3" fontId="2" fillId="0" borderId="6" xfId="1" applyNumberFormat="1" applyFont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2" fillId="0" borderId="18" xfId="1" quotePrefix="1" applyFont="1" applyBorder="1" applyAlignment="1" applyProtection="1">
      <alignment horizontal="left" vertical="center" wrapText="1"/>
      <protection locked="0"/>
    </xf>
    <xf numFmtId="0" fontId="2" fillId="0" borderId="21" xfId="1" quotePrefix="1" applyFont="1" applyBorder="1" applyAlignment="1" applyProtection="1">
      <alignment horizontal="left" vertical="center" wrapText="1"/>
      <protection locked="0"/>
    </xf>
    <xf numFmtId="0" fontId="2" fillId="0" borderId="49" xfId="1" quotePrefix="1" applyFont="1" applyBorder="1" applyAlignment="1" applyProtection="1">
      <alignment horizontal="left" vertical="center" wrapText="1"/>
      <protection locked="0"/>
    </xf>
    <xf numFmtId="0" fontId="5" fillId="0" borderId="111" xfId="1" applyFont="1" applyBorder="1" applyAlignment="1">
      <alignment horizontal="right" vertical="center" wrapText="1"/>
    </xf>
    <xf numFmtId="0" fontId="5" fillId="0" borderId="82" xfId="1" applyFont="1" applyBorder="1" applyAlignment="1">
      <alignment horizontal="right" vertical="center" wrapText="1"/>
    </xf>
    <xf numFmtId="0" fontId="5" fillId="0" borderId="18" xfId="1" applyFont="1" applyBorder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49" xfId="1" applyFont="1" applyBorder="1" applyAlignment="1" applyProtection="1">
      <alignment horizontal="center" vertical="center" wrapText="1"/>
      <protection locked="0"/>
    </xf>
    <xf numFmtId="0" fontId="5" fillId="0" borderId="18" xfId="1" applyFont="1" applyBorder="1" applyAlignment="1" applyProtection="1">
      <alignment horizontal="left" vertical="center" wrapText="1"/>
      <protection locked="0"/>
    </xf>
    <xf numFmtId="0" fontId="5" fillId="0" borderId="21" xfId="1" applyFont="1" applyBorder="1" applyAlignment="1" applyProtection="1">
      <alignment horizontal="left" vertical="center" wrapText="1"/>
      <protection locked="0"/>
    </xf>
    <xf numFmtId="0" fontId="5" fillId="0" borderId="49" xfId="1" applyFont="1" applyBorder="1" applyAlignment="1" applyProtection="1">
      <alignment horizontal="left" vertical="center" wrapText="1"/>
      <protection locked="0"/>
    </xf>
    <xf numFmtId="0" fontId="5" fillId="0" borderId="18" xfId="1" applyFont="1" applyBorder="1" applyAlignment="1" applyProtection="1">
      <alignment vertical="center" wrapText="1"/>
      <protection locked="0"/>
    </xf>
    <xf numFmtId="0" fontId="5" fillId="0" borderId="21" xfId="1" applyFont="1" applyBorder="1" applyAlignment="1" applyProtection="1">
      <alignment vertical="center" wrapText="1"/>
      <protection locked="0"/>
    </xf>
    <xf numFmtId="0" fontId="5" fillId="0" borderId="49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109" xfId="1" applyFont="1" applyBorder="1" applyAlignment="1">
      <alignment horizontal="center" vertical="center" wrapText="1"/>
    </xf>
    <xf numFmtId="0" fontId="2" fillId="0" borderId="58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right" vertical="center" wrapText="1"/>
    </xf>
    <xf numFmtId="0" fontId="17" fillId="0" borderId="0" xfId="1" applyFont="1" applyBorder="1" applyAlignment="1">
      <alignment horizontal="left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49" xfId="2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/>
    </xf>
    <xf numFmtId="0" fontId="2" fillId="0" borderId="62" xfId="1" applyFont="1" applyFill="1" applyBorder="1" applyAlignment="1">
      <alignment horizontal="left"/>
    </xf>
    <xf numFmtId="0" fontId="2" fillId="0" borderId="62" xfId="1" applyFont="1" applyFill="1" applyBorder="1" applyAlignment="1">
      <alignment horizontal="left" vertical="center"/>
    </xf>
    <xf numFmtId="0" fontId="2" fillId="0" borderId="18" xfId="2" applyFont="1" applyFill="1" applyBorder="1" applyAlignment="1">
      <alignment horizontal="center" vertical="center" wrapText="1"/>
    </xf>
    <xf numFmtId="0" fontId="2" fillId="0" borderId="49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12" fillId="0" borderId="0" xfId="1" applyFont="1" applyFill="1" applyAlignment="1">
      <alignment horizontal="center" vertical="center"/>
    </xf>
    <xf numFmtId="0" fontId="2" fillId="0" borderId="117" xfId="1" applyFont="1" applyBorder="1" applyAlignment="1">
      <alignment horizontal="center" vertical="center" wrapText="1"/>
    </xf>
    <xf numFmtId="0" fontId="2" fillId="0" borderId="93" xfId="1" applyFont="1" applyBorder="1" applyAlignment="1">
      <alignment horizontal="center" vertical="center" wrapText="1"/>
    </xf>
    <xf numFmtId="0" fontId="2" fillId="0" borderId="111" xfId="1" applyFont="1" applyBorder="1" applyAlignment="1">
      <alignment horizontal="center" vertical="center" wrapText="1"/>
    </xf>
    <xf numFmtId="0" fontId="2" fillId="0" borderId="82" xfId="1" applyFont="1" applyBorder="1" applyAlignment="1">
      <alignment horizontal="center" vertical="center" wrapText="1"/>
    </xf>
    <xf numFmtId="0" fontId="2" fillId="0" borderId="117" xfId="1" applyFont="1" applyFill="1" applyBorder="1" applyAlignment="1">
      <alignment horizontal="center" vertical="center" wrapText="1"/>
    </xf>
    <xf numFmtId="0" fontId="2" fillId="0" borderId="93" xfId="1" applyFont="1" applyFill="1" applyBorder="1" applyAlignment="1">
      <alignment horizontal="center" vertical="center" wrapText="1"/>
    </xf>
    <xf numFmtId="0" fontId="2" fillId="0" borderId="111" xfId="1" applyFont="1" applyFill="1" applyBorder="1" applyAlignment="1">
      <alignment horizontal="center" vertical="center" wrapText="1"/>
    </xf>
    <xf numFmtId="0" fontId="2" fillId="0" borderId="82" xfId="1" applyFont="1" applyFill="1" applyBorder="1" applyAlignment="1">
      <alignment horizontal="center" vertical="center" wrapText="1"/>
    </xf>
    <xf numFmtId="3" fontId="5" fillId="0" borderId="109" xfId="1" applyNumberFormat="1" applyFont="1" applyFill="1" applyBorder="1" applyAlignment="1">
      <alignment horizontal="right" vertical="center" wrapText="1"/>
    </xf>
    <xf numFmtId="3" fontId="5" fillId="0" borderId="58" xfId="1" applyNumberFormat="1" applyFont="1" applyFill="1" applyBorder="1" applyAlignment="1">
      <alignment horizontal="right" vertical="center" wrapText="1"/>
    </xf>
    <xf numFmtId="0" fontId="2" fillId="0" borderId="109" xfId="1" applyFont="1" applyFill="1" applyBorder="1" applyAlignment="1" applyProtection="1">
      <alignment vertical="center" wrapText="1"/>
      <protection locked="0"/>
    </xf>
    <xf numFmtId="0" fontId="2" fillId="0" borderId="58" xfId="1" applyFont="1" applyFill="1" applyBorder="1" applyAlignment="1" applyProtection="1">
      <alignment vertical="center" wrapText="1"/>
      <protection locked="0"/>
    </xf>
    <xf numFmtId="3" fontId="2" fillId="0" borderId="109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58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109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09" xfId="2" applyFont="1" applyBorder="1" applyAlignment="1">
      <alignment horizontal="center" vertical="center" wrapText="1"/>
    </xf>
    <xf numFmtId="0" fontId="2" fillId="0" borderId="58" xfId="2" applyFont="1" applyBorder="1" applyAlignment="1">
      <alignment horizontal="center" vertical="center" wrapText="1"/>
    </xf>
    <xf numFmtId="0" fontId="2" fillId="0" borderId="109" xfId="2" applyFont="1" applyFill="1" applyBorder="1" applyAlignment="1">
      <alignment horizontal="center" vertical="center" wrapText="1"/>
    </xf>
    <xf numFmtId="0" fontId="2" fillId="0" borderId="58" xfId="2" applyFont="1" applyFill="1" applyBorder="1" applyAlignment="1">
      <alignment horizontal="center" vertical="center" wrapText="1"/>
    </xf>
    <xf numFmtId="0" fontId="5" fillId="0" borderId="109" xfId="1" applyFont="1" applyFill="1" applyBorder="1" applyAlignment="1" applyProtection="1">
      <alignment vertical="center" wrapText="1"/>
      <protection locked="0"/>
    </xf>
    <xf numFmtId="0" fontId="5" fillId="0" borderId="58" xfId="1" applyFont="1" applyFill="1" applyBorder="1" applyAlignment="1" applyProtection="1">
      <alignment vertical="center" wrapText="1"/>
      <protection locked="0"/>
    </xf>
    <xf numFmtId="0" fontId="5" fillId="0" borderId="109" xfId="2" applyFont="1" applyFill="1" applyBorder="1" applyAlignment="1" applyProtection="1">
      <alignment horizontal="left" vertical="center" wrapText="1"/>
      <protection locked="0"/>
    </xf>
    <xf numFmtId="0" fontId="5" fillId="0" borderId="58" xfId="2" applyFont="1" applyFill="1" applyBorder="1" applyAlignment="1" applyProtection="1">
      <alignment horizontal="left" vertical="center" wrapText="1"/>
      <protection locked="0"/>
    </xf>
    <xf numFmtId="3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49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top"/>
    </xf>
  </cellXfs>
  <cellStyles count="6">
    <cellStyle name="Normal" xfId="0" builtinId="0"/>
    <cellStyle name="Normal 11" xfId="2"/>
    <cellStyle name="Normal 2" xfId="1"/>
    <cellStyle name="Normal 3" xfId="3"/>
    <cellStyle name="Normal 3 2" xfId="4"/>
    <cellStyle name="Normal 3 2 2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49</xdr:row>
      <xdr:rowOff>0</xdr:rowOff>
    </xdr:from>
    <xdr:ext cx="9525" cy="9525"/>
    <xdr:pic>
      <xdr:nvPicPr>
        <xdr:cNvPr id="2" name="Picture 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</xdr:row>
      <xdr:rowOff>0</xdr:rowOff>
    </xdr:from>
    <xdr:ext cx="9525" cy="9525"/>
    <xdr:pic>
      <xdr:nvPicPr>
        <xdr:cNvPr id="3" name="Picture 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49</xdr:row>
      <xdr:rowOff>0</xdr:rowOff>
    </xdr:from>
    <xdr:ext cx="9525" cy="9525"/>
    <xdr:pic>
      <xdr:nvPicPr>
        <xdr:cNvPr id="4" name="Picture 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979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9</xdr:col>
      <xdr:colOff>0</xdr:colOff>
      <xdr:row>56</xdr:row>
      <xdr:rowOff>0</xdr:rowOff>
    </xdr:from>
    <xdr:to>
      <xdr:col>9</xdr:col>
      <xdr:colOff>9525</xdr:colOff>
      <xdr:row>56</xdr:row>
      <xdr:rowOff>9525</xdr:rowOff>
    </xdr:to>
    <xdr:pic>
      <xdr:nvPicPr>
        <xdr:cNvPr id="5" name="Picture 4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9</xdr:col>
      <xdr:colOff>0</xdr:colOff>
      <xdr:row>56</xdr:row>
      <xdr:rowOff>0</xdr:rowOff>
    </xdr:from>
    <xdr:ext cx="9525" cy="9525"/>
    <xdr:pic>
      <xdr:nvPicPr>
        <xdr:cNvPr id="6" name="Picture 5" descr="https://doclogix.jpd.gov.lv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085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7" name="Picture 6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8" name="Picture 9853" descr="B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9" name="Picture 8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10" name="Picture 9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11" name="Picture 10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12" name="Picture 11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13" name="Picture 12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104</xdr:row>
      <xdr:rowOff>0</xdr:rowOff>
    </xdr:from>
    <xdr:ext cx="9525" cy="9525"/>
    <xdr:pic>
      <xdr:nvPicPr>
        <xdr:cNvPr id="14" name="Picture 13" descr="http://serv4/DocLogix/Images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69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4"/>
  <sheetViews>
    <sheetView view="pageLayout" zoomScaleNormal="100" workbookViewId="0">
      <selection activeCell="T10" sqref="T9:T10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414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360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361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362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415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7" customHeight="1" x14ac:dyDescent="0.25">
      <c r="A7" s="2" t="s">
        <v>4</v>
      </c>
      <c r="B7" s="3"/>
      <c r="C7" s="869" t="s">
        <v>416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365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294766</v>
      </c>
      <c r="D20" s="210">
        <f>SUM(D21,D24,D25,D41,D43)</f>
        <v>294619</v>
      </c>
      <c r="E20" s="371">
        <f t="shared" ref="E20:F20" si="0">SUM(E21,E24,E25,E41,E43)</f>
        <v>147</v>
      </c>
      <c r="F20" s="398">
        <f t="shared" si="0"/>
        <v>294766</v>
      </c>
      <c r="G20" s="210">
        <f>SUM(G21,G24,G43)</f>
        <v>0</v>
      </c>
      <c r="H20" s="245">
        <f t="shared" ref="H20:I20" si="1">SUM(H21,H24,H43)</f>
        <v>0</v>
      </c>
      <c r="I20" s="26">
        <f t="shared" si="1"/>
        <v>0</v>
      </c>
      <c r="J20" s="245">
        <f>SUM(J21,J26,J43)</f>
        <v>0</v>
      </c>
      <c r="K20" s="25">
        <f t="shared" ref="K20:L20" si="2">SUM(K21,K26,K43)</f>
        <v>0</v>
      </c>
      <c r="L20" s="26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246">
        <f t="shared" ref="H21:I21" si="6">SUM(H22:H23)</f>
        <v>0</v>
      </c>
      <c r="I21" s="31">
        <f t="shared" si="6"/>
        <v>0</v>
      </c>
      <c r="J21" s="246">
        <f>SUM(J22:J23)</f>
        <v>0</v>
      </c>
      <c r="K21" s="30">
        <f t="shared" ref="K21:L21" si="7">SUM(K22:K23)</f>
        <v>0</v>
      </c>
      <c r="L21" s="31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/>
      <c r="K23" s="40"/>
      <c r="L23" s="303">
        <f>J23+K23</f>
        <v>0</v>
      </c>
      <c r="M23" s="363"/>
      <c r="N23" s="40"/>
      <c r="O23" s="303">
        <f>M23+N23</f>
        <v>0</v>
      </c>
      <c r="P23" s="167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294766</v>
      </c>
      <c r="D24" s="214">
        <v>294619</v>
      </c>
      <c r="E24" s="537">
        <v>147</v>
      </c>
      <c r="F24" s="549">
        <f>D24+E24</f>
        <v>294766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hidden="1" thickTop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17">
        <f t="shared" si="9"/>
        <v>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.75" hidden="1" thickTop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17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.75" hidden="1" thickTop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17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ht="12.75" hidden="1" thickTop="1" x14ac:dyDescent="0.25">
      <c r="A33" s="51">
        <v>21380</v>
      </c>
      <c r="B33" s="46" t="s">
        <v>31</v>
      </c>
      <c r="C33" s="47">
        <f t="shared" si="10"/>
        <v>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17">
        <f t="shared" si="13"/>
        <v>0</v>
      </c>
      <c r="M33" s="312" t="s">
        <v>23</v>
      </c>
      <c r="N33" s="48" t="s">
        <v>23</v>
      </c>
      <c r="O33" s="49" t="s">
        <v>23</v>
      </c>
      <c r="P33" s="332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353">
        <f>J34+K34</f>
        <v>0</v>
      </c>
      <c r="M34" s="313" t="s">
        <v>23</v>
      </c>
      <c r="N34" s="54" t="s">
        <v>23</v>
      </c>
      <c r="O34" s="56" t="s">
        <v>23</v>
      </c>
      <c r="P34" s="333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hidden="1" customHeight="1" x14ac:dyDescent="0.25">
      <c r="A36" s="51">
        <v>21390</v>
      </c>
      <c r="B36" s="46" t="s">
        <v>307</v>
      </c>
      <c r="C36" s="47">
        <f t="shared" si="10"/>
        <v>0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17">
        <f t="shared" si="14"/>
        <v>0</v>
      </c>
      <c r="M36" s="312" t="s">
        <v>23</v>
      </c>
      <c r="N36" s="48" t="s">
        <v>23</v>
      </c>
      <c r="O36" s="49" t="s">
        <v>23</v>
      </c>
      <c r="P36" s="332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.75" hidden="1" thickTop="1" x14ac:dyDescent="0.25">
      <c r="A40" s="188">
        <v>21399</v>
      </c>
      <c r="B40" s="163" t="s">
        <v>36</v>
      </c>
      <c r="C40" s="164">
        <f t="shared" si="10"/>
        <v>0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597">
        <f>J40+K40</f>
        <v>0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 t="shared" ref="E41:F41" si="15">SUM(E42)</f>
        <v>0</v>
      </c>
      <c r="F41" s="409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.75" hidden="1" thickTop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16">E44</f>
        <v>0</v>
      </c>
      <c r="F43" s="530">
        <f t="shared" si="16"/>
        <v>0</v>
      </c>
      <c r="G43" s="74">
        <f t="shared" si="16"/>
        <v>0</v>
      </c>
      <c r="H43" s="202">
        <f t="shared" si="16"/>
        <v>0</v>
      </c>
      <c r="I43" s="288">
        <f t="shared" si="16"/>
        <v>0</v>
      </c>
      <c r="J43" s="202">
        <f t="shared" si="16"/>
        <v>0</v>
      </c>
      <c r="K43" s="75">
        <f t="shared" si="16"/>
        <v>0</v>
      </c>
      <c r="L43" s="288">
        <f t="shared" si="16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.75" hidden="1" thickTop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ht="12.75" thickTop="1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294766</v>
      </c>
      <c r="D50" s="223">
        <f>SUM(D51,D283)</f>
        <v>294619</v>
      </c>
      <c r="E50" s="380">
        <f t="shared" ref="E50:F50" si="19">SUM(E51,E283)</f>
        <v>147</v>
      </c>
      <c r="F50" s="406">
        <f t="shared" si="19"/>
        <v>294766</v>
      </c>
      <c r="G50" s="223">
        <f>SUM(G51,G283)</f>
        <v>0</v>
      </c>
      <c r="H50" s="256">
        <f t="shared" ref="H50:I50" si="20">SUM(H51,H283)</f>
        <v>0</v>
      </c>
      <c r="I50" s="91">
        <f t="shared" si="20"/>
        <v>0</v>
      </c>
      <c r="J50" s="256">
        <f>SUM(J51,J283)</f>
        <v>0</v>
      </c>
      <c r="K50" s="90">
        <f t="shared" ref="K50:L50" si="21">SUM(K51,K283)</f>
        <v>0</v>
      </c>
      <c r="L50" s="91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294766</v>
      </c>
      <c r="D51" s="224">
        <f>SUM(D52,D194)</f>
        <v>294619</v>
      </c>
      <c r="E51" s="381">
        <f t="shared" ref="E51:F51" si="23">SUM(E52,E194)</f>
        <v>147</v>
      </c>
      <c r="F51" s="407">
        <f t="shared" si="23"/>
        <v>294766</v>
      </c>
      <c r="G51" s="224">
        <f>SUM(G52,G194)</f>
        <v>0</v>
      </c>
      <c r="H51" s="257">
        <f t="shared" ref="H51:I51" si="24">SUM(H52,H194)</f>
        <v>0</v>
      </c>
      <c r="I51" s="96">
        <f t="shared" si="24"/>
        <v>0</v>
      </c>
      <c r="J51" s="257">
        <f>SUM(J52,J194)</f>
        <v>0</v>
      </c>
      <c r="K51" s="95">
        <f t="shared" ref="K51:L51" si="25">SUM(K52,K194)</f>
        <v>0</v>
      </c>
      <c r="L51" s="96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11603</v>
      </c>
      <c r="D52" s="225">
        <f>SUM(D53,D75,D173,D187)</f>
        <v>11456</v>
      </c>
      <c r="E52" s="382">
        <f t="shared" ref="E52:F52" si="27">SUM(E53,E75,E173,E187)</f>
        <v>147</v>
      </c>
      <c r="F52" s="408">
        <f t="shared" si="27"/>
        <v>11603</v>
      </c>
      <c r="G52" s="225">
        <f>SUM(G53,G75,G173,G187)</f>
        <v>0</v>
      </c>
      <c r="H52" s="258">
        <f t="shared" ref="H52:I52" si="28">SUM(H53,H75,H173,H187)</f>
        <v>0</v>
      </c>
      <c r="I52" s="100">
        <f t="shared" si="28"/>
        <v>0</v>
      </c>
      <c r="J52" s="258">
        <f>SUM(J53,J75,J173,J187)</f>
        <v>0</v>
      </c>
      <c r="K52" s="99">
        <f t="shared" ref="K52:L52" si="29">SUM(K53,K75,K173,K187)</f>
        <v>0</v>
      </c>
      <c r="L52" s="100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2"/>
    </row>
    <row r="53" spans="1:16" s="21" customFormat="1" hidden="1" x14ac:dyDescent="0.25">
      <c r="A53" s="101">
        <v>1000</v>
      </c>
      <c r="B53" s="101" t="s">
        <v>47</v>
      </c>
      <c r="C53" s="102">
        <f t="shared" si="4"/>
        <v>0</v>
      </c>
      <c r="D53" s="226">
        <f>SUM(D54,D67)</f>
        <v>0</v>
      </c>
      <c r="E53" s="386">
        <f t="shared" ref="E53:F53" si="31">SUM(E54,E67)</f>
        <v>0</v>
      </c>
      <c r="F53" s="410">
        <f t="shared" si="31"/>
        <v>0</v>
      </c>
      <c r="G53" s="226">
        <f>SUM(G54,G67)</f>
        <v>0</v>
      </c>
      <c r="H53" s="259">
        <f t="shared" ref="H53:I53" si="32">SUM(H54,H67)</f>
        <v>0</v>
      </c>
      <c r="I53" s="104">
        <f t="shared" si="32"/>
        <v>0</v>
      </c>
      <c r="J53" s="259">
        <f>SUM(J54,J67)</f>
        <v>0</v>
      </c>
      <c r="K53" s="103">
        <f t="shared" ref="K53:L53" si="33">SUM(K54,K67)</f>
        <v>0</v>
      </c>
      <c r="L53" s="104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</row>
    <row r="54" spans="1:16" hidden="1" x14ac:dyDescent="0.25">
      <c r="A54" s="46">
        <v>1100</v>
      </c>
      <c r="B54" s="105" t="s">
        <v>48</v>
      </c>
      <c r="C54" s="47">
        <f t="shared" si="4"/>
        <v>0</v>
      </c>
      <c r="D54" s="227">
        <f>SUM(D55,D58,D66)</f>
        <v>0</v>
      </c>
      <c r="E54" s="387">
        <f t="shared" ref="E54:F54" si="35">SUM(E55,E58,E66)</f>
        <v>0</v>
      </c>
      <c r="F54" s="402">
        <f t="shared" si="35"/>
        <v>0</v>
      </c>
      <c r="G54" s="227">
        <f>SUM(G55,G58,G66)</f>
        <v>0</v>
      </c>
      <c r="H54" s="106">
        <f t="shared" ref="H54:I54" si="36">SUM(H55,H58,H66)</f>
        <v>0</v>
      </c>
      <c r="I54" s="117">
        <f t="shared" si="36"/>
        <v>0</v>
      </c>
      <c r="J54" s="106">
        <f>SUM(J55,J58,J66)</f>
        <v>0</v>
      </c>
      <c r="K54" s="50">
        <f t="shared" ref="K54:L54" si="37">SUM(K55,K58,K66)</f>
        <v>0</v>
      </c>
      <c r="L54" s="117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516">
        <f t="shared" ref="E55:F55" si="39">SUM(E56:E57)</f>
        <v>0</v>
      </c>
      <c r="F55" s="533">
        <f t="shared" si="39"/>
        <v>0</v>
      </c>
      <c r="G55" s="132">
        <f>SUM(G56:G57)</f>
        <v>0</v>
      </c>
      <c r="H55" s="205">
        <f t="shared" ref="H55:I55" si="40">SUM(H56:H57)</f>
        <v>0</v>
      </c>
      <c r="I55" s="109">
        <f t="shared" si="40"/>
        <v>0</v>
      </c>
      <c r="J55" s="205">
        <f>SUM(J56:J57)</f>
        <v>0</v>
      </c>
      <c r="K55" s="108">
        <f t="shared" ref="K55:L55" si="41">SUM(K56:K57)</f>
        <v>0</v>
      </c>
      <c r="L55" s="109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>
        <v>0</v>
      </c>
      <c r="E56" s="393"/>
      <c r="F56" s="411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20">
        <f t="shared" ref="L56:L57" si="45"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29">
        <v>0</v>
      </c>
      <c r="E57" s="389"/>
      <c r="F57" s="400">
        <f t="shared" si="43"/>
        <v>0</v>
      </c>
      <c r="G57" s="229"/>
      <c r="H57" s="261"/>
      <c r="I57" s="114">
        <f t="shared" si="44"/>
        <v>0</v>
      </c>
      <c r="J57" s="261"/>
      <c r="K57" s="60"/>
      <c r="L57" s="114">
        <f t="shared" si="45"/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0">
        <f>SUM(D59:D65)</f>
        <v>0</v>
      </c>
      <c r="E58" s="392">
        <f t="shared" ref="E58:F58" si="46">SUM(E59:E65)</f>
        <v>0</v>
      </c>
      <c r="F58" s="400">
        <f t="shared" si="46"/>
        <v>0</v>
      </c>
      <c r="G58" s="230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14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29">
        <v>0</v>
      </c>
      <c r="E59" s="389"/>
      <c r="F59" s="400">
        <f t="shared" ref="F59:F66" si="50">D59+E59</f>
        <v>0</v>
      </c>
      <c r="G59" s="229"/>
      <c r="H59" s="261"/>
      <c r="I59" s="114">
        <f t="shared" ref="I59:I66" si="51">G59+H59</f>
        <v>0</v>
      </c>
      <c r="J59" s="261"/>
      <c r="K59" s="60"/>
      <c r="L59" s="114">
        <f t="shared" ref="L59:L66" si="52">J59+K59</f>
        <v>0</v>
      </c>
      <c r="M59" s="320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29">
        <v>0</v>
      </c>
      <c r="E60" s="389"/>
      <c r="F60" s="400">
        <f t="shared" si="50"/>
        <v>0</v>
      </c>
      <c r="G60" s="229"/>
      <c r="H60" s="261"/>
      <c r="I60" s="114">
        <f t="shared" si="51"/>
        <v>0</v>
      </c>
      <c r="J60" s="261"/>
      <c r="K60" s="60"/>
      <c r="L60" s="114">
        <f>J60+K60</f>
        <v>0</v>
      </c>
      <c r="M60" s="320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29">
        <v>0</v>
      </c>
      <c r="E61" s="389"/>
      <c r="F61" s="400">
        <f t="shared" si="50"/>
        <v>0</v>
      </c>
      <c r="G61" s="229"/>
      <c r="H61" s="261"/>
      <c r="I61" s="114">
        <f t="shared" si="51"/>
        <v>0</v>
      </c>
      <c r="J61" s="261"/>
      <c r="K61" s="60"/>
      <c r="L61" s="114">
        <f t="shared" si="52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>
        <v>0</v>
      </c>
      <c r="E62" s="389"/>
      <c r="F62" s="400">
        <f t="shared" si="50"/>
        <v>0</v>
      </c>
      <c r="G62" s="229"/>
      <c r="H62" s="261"/>
      <c r="I62" s="114">
        <f t="shared" si="51"/>
        <v>0</v>
      </c>
      <c r="J62" s="261"/>
      <c r="K62" s="60"/>
      <c r="L62" s="114">
        <f t="shared" si="52"/>
        <v>0</v>
      </c>
      <c r="M62" s="320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29">
        <v>0</v>
      </c>
      <c r="E63" s="389"/>
      <c r="F63" s="400">
        <f t="shared" si="50"/>
        <v>0</v>
      </c>
      <c r="G63" s="229"/>
      <c r="H63" s="261"/>
      <c r="I63" s="114">
        <f t="shared" si="51"/>
        <v>0</v>
      </c>
      <c r="J63" s="261"/>
      <c r="K63" s="60"/>
      <c r="L63" s="114">
        <f t="shared" si="52"/>
        <v>0</v>
      </c>
      <c r="M63" s="320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29">
        <v>0</v>
      </c>
      <c r="E64" s="389"/>
      <c r="F64" s="400">
        <f t="shared" si="50"/>
        <v>0</v>
      </c>
      <c r="G64" s="229"/>
      <c r="H64" s="261"/>
      <c r="I64" s="114">
        <f t="shared" si="51"/>
        <v>0</v>
      </c>
      <c r="J64" s="261"/>
      <c r="K64" s="60"/>
      <c r="L64" s="114">
        <f t="shared" si="52"/>
        <v>0</v>
      </c>
      <c r="M64" s="320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>
        <v>0</v>
      </c>
      <c r="E65" s="389"/>
      <c r="F65" s="400">
        <f t="shared" si="50"/>
        <v>0</v>
      </c>
      <c r="G65" s="229"/>
      <c r="H65" s="261"/>
      <c r="I65" s="114">
        <f t="shared" si="51"/>
        <v>0</v>
      </c>
      <c r="J65" s="261"/>
      <c r="K65" s="60"/>
      <c r="L65" s="114">
        <f t="shared" si="52"/>
        <v>0</v>
      </c>
      <c r="M65" s="320"/>
      <c r="N65" s="60"/>
      <c r="O65" s="114">
        <f t="shared" si="53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>
        <v>0</v>
      </c>
      <c r="E66" s="519"/>
      <c r="F66" s="533">
        <f t="shared" si="50"/>
        <v>0</v>
      </c>
      <c r="G66" s="231"/>
      <c r="H66" s="262"/>
      <c r="I66" s="109">
        <f t="shared" si="51"/>
        <v>0</v>
      </c>
      <c r="J66" s="262"/>
      <c r="K66" s="115"/>
      <c r="L66" s="109">
        <f t="shared" si="52"/>
        <v>0</v>
      </c>
      <c r="M66" s="321"/>
      <c r="N66" s="115"/>
      <c r="O66" s="109">
        <f t="shared" si="53"/>
        <v>0</v>
      </c>
      <c r="P66" s="116"/>
    </row>
    <row r="67" spans="1:16" ht="24" hidden="1" x14ac:dyDescent="0.25">
      <c r="A67" s="46">
        <v>1200</v>
      </c>
      <c r="B67" s="105" t="s">
        <v>296</v>
      </c>
      <c r="C67" s="47">
        <f t="shared" si="4"/>
        <v>0</v>
      </c>
      <c r="D67" s="227">
        <f>SUM(D68:D69)</f>
        <v>0</v>
      </c>
      <c r="E67" s="387">
        <f t="shared" ref="E67:F67" si="54">SUM(E68:E69)</f>
        <v>0</v>
      </c>
      <c r="F67" s="402">
        <f t="shared" si="54"/>
        <v>0</v>
      </c>
      <c r="G67" s="227">
        <f>SUM(G68:G69)</f>
        <v>0</v>
      </c>
      <c r="H67" s="106">
        <f t="shared" ref="H67:I67" si="55">SUM(H68:H69)</f>
        <v>0</v>
      </c>
      <c r="I67" s="117">
        <f t="shared" si="55"/>
        <v>0</v>
      </c>
      <c r="J67" s="106">
        <f>SUM(J68:J69)</f>
        <v>0</v>
      </c>
      <c r="K67" s="50">
        <f t="shared" ref="K67:L67" si="56">SUM(K68:K69)</f>
        <v>0</v>
      </c>
      <c r="L67" s="117">
        <f t="shared" si="56"/>
        <v>0</v>
      </c>
      <c r="M67" s="47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hidden="1" x14ac:dyDescent="0.25">
      <c r="A68" s="581">
        <v>1210</v>
      </c>
      <c r="B68" s="52" t="s">
        <v>60</v>
      </c>
      <c r="C68" s="53">
        <f t="shared" si="4"/>
        <v>0</v>
      </c>
      <c r="D68" s="228">
        <v>0</v>
      </c>
      <c r="E68" s="393"/>
      <c r="F68" s="411">
        <f>D68+E68</f>
        <v>0</v>
      </c>
      <c r="G68" s="228"/>
      <c r="H68" s="260"/>
      <c r="I68" s="120">
        <f>G68+H68</f>
        <v>0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4"/>
        <v>0</v>
      </c>
      <c r="D69" s="230">
        <f>SUM(D70:D74)</f>
        <v>0</v>
      </c>
      <c r="E69" s="392">
        <f t="shared" ref="E69:F69" si="58">SUM(E70:E74)</f>
        <v>0</v>
      </c>
      <c r="F69" s="400">
        <f t="shared" si="58"/>
        <v>0</v>
      </c>
      <c r="G69" s="230">
        <f>SUM(G70:G74)</f>
        <v>0</v>
      </c>
      <c r="H69" s="121">
        <f t="shared" ref="H69:I69" si="59">SUM(H70:H74)</f>
        <v>0</v>
      </c>
      <c r="I69" s="114">
        <f t="shared" si="59"/>
        <v>0</v>
      </c>
      <c r="J69" s="121">
        <f>SUM(J70:J74)</f>
        <v>0</v>
      </c>
      <c r="K69" s="113">
        <f t="shared" ref="K69:L69" si="60">SUM(K70:K74)</f>
        <v>0</v>
      </c>
      <c r="L69" s="114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4"/>
        <v>0</v>
      </c>
      <c r="D70" s="229">
        <v>0</v>
      </c>
      <c r="E70" s="389"/>
      <c r="F70" s="400">
        <f t="shared" ref="F70:F74" si="62">D70+E70</f>
        <v>0</v>
      </c>
      <c r="G70" s="229"/>
      <c r="H70" s="261"/>
      <c r="I70" s="114">
        <f t="shared" ref="I70:I74" si="63">G70+H70</f>
        <v>0</v>
      </c>
      <c r="J70" s="261"/>
      <c r="K70" s="60"/>
      <c r="L70" s="114">
        <f t="shared" ref="L70:L74" si="64">J70+K70</f>
        <v>0</v>
      </c>
      <c r="M70" s="320"/>
      <c r="N70" s="60"/>
      <c r="O70" s="114">
        <f t="shared" ref="O70:O74" si="65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29">
        <v>0</v>
      </c>
      <c r="E71" s="389"/>
      <c r="F71" s="400">
        <f t="shared" si="62"/>
        <v>0</v>
      </c>
      <c r="G71" s="229"/>
      <c r="H71" s="261"/>
      <c r="I71" s="114">
        <f t="shared" si="63"/>
        <v>0</v>
      </c>
      <c r="J71" s="261"/>
      <c r="K71" s="60"/>
      <c r="L71" s="114">
        <f t="shared" si="64"/>
        <v>0</v>
      </c>
      <c r="M71" s="320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29">
        <v>0</v>
      </c>
      <c r="E72" s="389"/>
      <c r="F72" s="400">
        <f t="shared" si="62"/>
        <v>0</v>
      </c>
      <c r="G72" s="229"/>
      <c r="H72" s="261"/>
      <c r="I72" s="114">
        <f t="shared" si="63"/>
        <v>0</v>
      </c>
      <c r="J72" s="261"/>
      <c r="K72" s="60"/>
      <c r="L72" s="114">
        <f t="shared" si="64"/>
        <v>0</v>
      </c>
      <c r="M72" s="320"/>
      <c r="N72" s="60"/>
      <c r="O72" s="114">
        <f t="shared" si="65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29">
        <v>0</v>
      </c>
      <c r="E73" s="389"/>
      <c r="F73" s="400">
        <f t="shared" si="62"/>
        <v>0</v>
      </c>
      <c r="G73" s="229"/>
      <c r="H73" s="261"/>
      <c r="I73" s="114">
        <f t="shared" si="63"/>
        <v>0</v>
      </c>
      <c r="J73" s="261"/>
      <c r="K73" s="60"/>
      <c r="L73" s="114">
        <f t="shared" si="64"/>
        <v>0</v>
      </c>
      <c r="M73" s="320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29">
        <v>0</v>
      </c>
      <c r="E74" s="389"/>
      <c r="F74" s="400">
        <f t="shared" si="62"/>
        <v>0</v>
      </c>
      <c r="G74" s="229"/>
      <c r="H74" s="261"/>
      <c r="I74" s="114">
        <f t="shared" si="63"/>
        <v>0</v>
      </c>
      <c r="J74" s="261"/>
      <c r="K74" s="60"/>
      <c r="L74" s="114">
        <f t="shared" si="64"/>
        <v>0</v>
      </c>
      <c r="M74" s="320"/>
      <c r="N74" s="60"/>
      <c r="O74" s="114">
        <f t="shared" si="65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11603</v>
      </c>
      <c r="D75" s="226">
        <f>SUM(D76,D83,D130,D164,D165,D172)</f>
        <v>11456</v>
      </c>
      <c r="E75" s="386">
        <f t="shared" ref="E75:F75" si="66">SUM(E76,E83,E130,E164,E165,E172)</f>
        <v>147</v>
      </c>
      <c r="F75" s="410">
        <f t="shared" si="66"/>
        <v>11603</v>
      </c>
      <c r="G75" s="226">
        <f>SUM(G76,G83,G130,G164,G165,G172)</f>
        <v>0</v>
      </c>
      <c r="H75" s="259">
        <f t="shared" ref="H75:I75" si="67">SUM(H76,H83,H130,H164,H165,H172)</f>
        <v>0</v>
      </c>
      <c r="I75" s="104">
        <f t="shared" si="67"/>
        <v>0</v>
      </c>
      <c r="J75" s="259">
        <f>SUM(J76,J83,J130,J164,J165,J172)</f>
        <v>0</v>
      </c>
      <c r="K75" s="103">
        <f t="shared" ref="K75:L75" si="68">SUM(K76,K83,K130,K164,K165,K172)</f>
        <v>0</v>
      </c>
      <c r="L75" s="104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3"/>
    </row>
    <row r="76" spans="1:16" ht="24" hidden="1" x14ac:dyDescent="0.25">
      <c r="A76" s="46">
        <v>2100</v>
      </c>
      <c r="B76" s="105" t="s">
        <v>66</v>
      </c>
      <c r="C76" s="47">
        <f t="shared" si="4"/>
        <v>0</v>
      </c>
      <c r="D76" s="227">
        <f>SUM(D77,D80)</f>
        <v>0</v>
      </c>
      <c r="E76" s="387">
        <f t="shared" ref="E76:F76" si="70">SUM(E77,E80)</f>
        <v>0</v>
      </c>
      <c r="F76" s="402">
        <f t="shared" si="70"/>
        <v>0</v>
      </c>
      <c r="G76" s="227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17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581">
        <v>2110</v>
      </c>
      <c r="B77" s="52" t="s">
        <v>67</v>
      </c>
      <c r="C77" s="53">
        <f t="shared" si="4"/>
        <v>0</v>
      </c>
      <c r="D77" s="232">
        <f>SUM(D78:D79)</f>
        <v>0</v>
      </c>
      <c r="E77" s="388">
        <f t="shared" ref="E77:F77" si="74">SUM(E78:E79)</f>
        <v>0</v>
      </c>
      <c r="F77" s="411">
        <f t="shared" si="74"/>
        <v>0</v>
      </c>
      <c r="G77" s="232">
        <f>SUM(G78:G79)</f>
        <v>0</v>
      </c>
      <c r="H77" s="263">
        <f t="shared" ref="H77:I77" si="75">SUM(H78:H79)</f>
        <v>0</v>
      </c>
      <c r="I77" s="120">
        <f t="shared" si="75"/>
        <v>0</v>
      </c>
      <c r="J77" s="263">
        <f>SUM(J78:J79)</f>
        <v>0</v>
      </c>
      <c r="K77" s="119">
        <f t="shared" ref="K77:L77" si="76">SUM(K78:K79)</f>
        <v>0</v>
      </c>
      <c r="L77" s="12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29">
        <v>0</v>
      </c>
      <c r="E78" s="389"/>
      <c r="F78" s="400">
        <f t="shared" ref="F78:F79" si="78">D78+E78</f>
        <v>0</v>
      </c>
      <c r="G78" s="229"/>
      <c r="H78" s="261"/>
      <c r="I78" s="114">
        <f t="shared" ref="I78:I79" si="79">G78+H78</f>
        <v>0</v>
      </c>
      <c r="J78" s="261"/>
      <c r="K78" s="60"/>
      <c r="L78" s="114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29">
        <v>0</v>
      </c>
      <c r="E79" s="389"/>
      <c r="F79" s="400">
        <f t="shared" si="78"/>
        <v>0</v>
      </c>
      <c r="G79" s="229"/>
      <c r="H79" s="261"/>
      <c r="I79" s="114">
        <f t="shared" si="79"/>
        <v>0</v>
      </c>
      <c r="J79" s="261"/>
      <c r="K79" s="60"/>
      <c r="L79" s="114">
        <f t="shared" si="80"/>
        <v>0</v>
      </c>
      <c r="M79" s="320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392">
        <f t="shared" ref="E80:F80" si="82">SUM(E81:E82)</f>
        <v>0</v>
      </c>
      <c r="F80" s="400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14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>
        <v>0</v>
      </c>
      <c r="E81" s="389"/>
      <c r="F81" s="400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14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>
        <v>0</v>
      </c>
      <c r="E82" s="389"/>
      <c r="F82" s="400">
        <f t="shared" si="86"/>
        <v>0</v>
      </c>
      <c r="G82" s="229"/>
      <c r="H82" s="261"/>
      <c r="I82" s="114">
        <f t="shared" si="87"/>
        <v>0</v>
      </c>
      <c r="J82" s="261"/>
      <c r="K82" s="60"/>
      <c r="L82" s="114">
        <f t="shared" si="88"/>
        <v>0</v>
      </c>
      <c r="M82" s="320"/>
      <c r="N82" s="60"/>
      <c r="O82" s="114">
        <f t="shared" si="89"/>
        <v>0</v>
      </c>
      <c r="P82" s="111"/>
    </row>
    <row r="83" spans="1:16" x14ac:dyDescent="0.25">
      <c r="A83" s="46">
        <v>2200</v>
      </c>
      <c r="B83" s="105" t="s">
        <v>71</v>
      </c>
      <c r="C83" s="47">
        <f t="shared" si="4"/>
        <v>11603</v>
      </c>
      <c r="D83" s="227">
        <f>SUM(D84,D89,D95,D103,D112,D116,D122,D128)</f>
        <v>11456</v>
      </c>
      <c r="E83" s="387">
        <f t="shared" ref="E83:F83" si="90">SUM(E84,E89,E95,E103,E112,E116,E122,E128)</f>
        <v>147</v>
      </c>
      <c r="F83" s="402">
        <f t="shared" si="90"/>
        <v>11603</v>
      </c>
      <c r="G83" s="227">
        <f>SUM(G84,G89,G95,G103,G112,G116,G122,G128)</f>
        <v>0</v>
      </c>
      <c r="H83" s="106">
        <f t="shared" ref="H83:I83" si="91">SUM(H84,H89,H95,H103,H112,H116,H122,H128)</f>
        <v>0</v>
      </c>
      <c r="I83" s="117">
        <f t="shared" si="91"/>
        <v>0</v>
      </c>
      <c r="J83" s="106">
        <f>SUM(J84,J89,J95,J103,J112,J116,J122,J128)</f>
        <v>0</v>
      </c>
      <c r="K83" s="50">
        <f t="shared" ref="K83:L83" si="92">SUM(K84,K89,K95,K103,K112,K116,K122,K128)</f>
        <v>0</v>
      </c>
      <c r="L83" s="117">
        <f t="shared" si="92"/>
        <v>0</v>
      </c>
      <c r="M83" s="164">
        <f>SUM(M84,M89,M95,M103,M112,M116,M122,M128)</f>
        <v>0</v>
      </c>
      <c r="N83" s="165">
        <f t="shared" ref="N83:O83" si="93">SUM(N84,N89,N95,N103,N112,N116,N122,N128)</f>
        <v>0</v>
      </c>
      <c r="O83" s="166">
        <f t="shared" si="93"/>
        <v>0</v>
      </c>
      <c r="P83" s="345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516">
        <f t="shared" ref="E84:F84" si="94">SUM(E85:E88)</f>
        <v>0</v>
      </c>
      <c r="F84" s="533">
        <f t="shared" si="94"/>
        <v>0</v>
      </c>
      <c r="G84" s="132">
        <f>SUM(G85:G88)</f>
        <v>0</v>
      </c>
      <c r="H84" s="205">
        <f t="shared" ref="H84:I84" si="95">SUM(H85:H88)</f>
        <v>0</v>
      </c>
      <c r="I84" s="109">
        <f t="shared" si="95"/>
        <v>0</v>
      </c>
      <c r="J84" s="205">
        <f>SUM(J85:J88)</f>
        <v>0</v>
      </c>
      <c r="K84" s="108">
        <f t="shared" ref="K84:L84" si="96">SUM(K85:K88)</f>
        <v>0</v>
      </c>
      <c r="L84" s="109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>
        <v>0</v>
      </c>
      <c r="E85" s="393"/>
      <c r="F85" s="411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20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29">
        <v>0</v>
      </c>
      <c r="E86" s="389"/>
      <c r="F86" s="400">
        <f t="shared" si="99"/>
        <v>0</v>
      </c>
      <c r="G86" s="229"/>
      <c r="H86" s="261"/>
      <c r="I86" s="114">
        <f t="shared" si="100"/>
        <v>0</v>
      </c>
      <c r="J86" s="261"/>
      <c r="K86" s="60"/>
      <c r="L86" s="114">
        <f t="shared" si="101"/>
        <v>0</v>
      </c>
      <c r="M86" s="320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29">
        <v>0</v>
      </c>
      <c r="E87" s="389"/>
      <c r="F87" s="400">
        <f t="shared" si="99"/>
        <v>0</v>
      </c>
      <c r="G87" s="229"/>
      <c r="H87" s="261"/>
      <c r="I87" s="114">
        <f t="shared" si="100"/>
        <v>0</v>
      </c>
      <c r="J87" s="261"/>
      <c r="K87" s="60"/>
      <c r="L87" s="114">
        <f t="shared" si="101"/>
        <v>0</v>
      </c>
      <c r="M87" s="320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29">
        <v>0</v>
      </c>
      <c r="E88" s="389"/>
      <c r="F88" s="400">
        <f t="shared" si="99"/>
        <v>0</v>
      </c>
      <c r="G88" s="229"/>
      <c r="H88" s="261"/>
      <c r="I88" s="114">
        <f t="shared" si="100"/>
        <v>0</v>
      </c>
      <c r="J88" s="261"/>
      <c r="K88" s="60"/>
      <c r="L88" s="114">
        <f t="shared" si="101"/>
        <v>0</v>
      </c>
      <c r="M88" s="320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0">
        <f>SUM(D90:D94)</f>
        <v>0</v>
      </c>
      <c r="E89" s="392">
        <f t="shared" ref="E89:F89" si="103">SUM(E90:E94)</f>
        <v>0</v>
      </c>
      <c r="F89" s="400">
        <f t="shared" si="103"/>
        <v>0</v>
      </c>
      <c r="G89" s="230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14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29">
        <v>0</v>
      </c>
      <c r="E90" s="389"/>
      <c r="F90" s="400">
        <f t="shared" ref="F90:F94" si="107">D90+E90</f>
        <v>0</v>
      </c>
      <c r="G90" s="229"/>
      <c r="H90" s="261"/>
      <c r="I90" s="114">
        <f t="shared" ref="I90:I94" si="108">G90+H90</f>
        <v>0</v>
      </c>
      <c r="J90" s="261"/>
      <c r="K90" s="60"/>
      <c r="L90" s="114">
        <f t="shared" ref="L90:L94" si="109">J90+K90</f>
        <v>0</v>
      </c>
      <c r="M90" s="320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29">
        <v>0</v>
      </c>
      <c r="E91" s="389"/>
      <c r="F91" s="400">
        <f t="shared" si="107"/>
        <v>0</v>
      </c>
      <c r="G91" s="229"/>
      <c r="H91" s="261"/>
      <c r="I91" s="114">
        <f t="shared" si="108"/>
        <v>0</v>
      </c>
      <c r="J91" s="261"/>
      <c r="K91" s="60"/>
      <c r="L91" s="114">
        <f t="shared" si="109"/>
        <v>0</v>
      </c>
      <c r="M91" s="320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29">
        <v>0</v>
      </c>
      <c r="E92" s="389"/>
      <c r="F92" s="400">
        <f t="shared" si="107"/>
        <v>0</v>
      </c>
      <c r="G92" s="229"/>
      <c r="H92" s="261"/>
      <c r="I92" s="114">
        <f t="shared" si="108"/>
        <v>0</v>
      </c>
      <c r="J92" s="261"/>
      <c r="K92" s="60"/>
      <c r="L92" s="114">
        <f t="shared" si="109"/>
        <v>0</v>
      </c>
      <c r="M92" s="320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29">
        <v>0</v>
      </c>
      <c r="E93" s="389"/>
      <c r="F93" s="400">
        <f t="shared" si="107"/>
        <v>0</v>
      </c>
      <c r="G93" s="229"/>
      <c r="H93" s="261"/>
      <c r="I93" s="114">
        <f t="shared" si="108"/>
        <v>0</v>
      </c>
      <c r="J93" s="261"/>
      <c r="K93" s="60"/>
      <c r="L93" s="114">
        <f t="shared" si="109"/>
        <v>0</v>
      </c>
      <c r="M93" s="320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29">
        <v>0</v>
      </c>
      <c r="E94" s="389"/>
      <c r="F94" s="400">
        <f t="shared" si="107"/>
        <v>0</v>
      </c>
      <c r="G94" s="229"/>
      <c r="H94" s="261"/>
      <c r="I94" s="114">
        <f t="shared" si="108"/>
        <v>0</v>
      </c>
      <c r="J94" s="261"/>
      <c r="K94" s="60"/>
      <c r="L94" s="114">
        <f t="shared" si="109"/>
        <v>0</v>
      </c>
      <c r="M94" s="320"/>
      <c r="N94" s="60"/>
      <c r="O94" s="114">
        <f t="shared" si="110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8"/>
        <v>300</v>
      </c>
      <c r="D95" s="230">
        <f>SUM(D96:D102)</f>
        <v>300</v>
      </c>
      <c r="E95" s="392">
        <f t="shared" ref="E95:F95" si="111">SUM(E96:E102)</f>
        <v>0</v>
      </c>
      <c r="F95" s="400">
        <f t="shared" si="111"/>
        <v>300</v>
      </c>
      <c r="G95" s="230">
        <f>SUM(G96:G102)</f>
        <v>0</v>
      </c>
      <c r="H95" s="121">
        <f t="shared" ref="H95:I95" si="112">SUM(H96:H102)</f>
        <v>0</v>
      </c>
      <c r="I95" s="114">
        <f t="shared" si="112"/>
        <v>0</v>
      </c>
      <c r="J95" s="121">
        <f>SUM(J96:J102)</f>
        <v>0</v>
      </c>
      <c r="K95" s="113">
        <f t="shared" ref="K95:L95" si="113">SUM(K96:K102)</f>
        <v>0</v>
      </c>
      <c r="L95" s="114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29">
        <v>0</v>
      </c>
      <c r="E96" s="389"/>
      <c r="F96" s="400">
        <f t="shared" ref="F96:F102" si="115">D96+E96</f>
        <v>0</v>
      </c>
      <c r="G96" s="229"/>
      <c r="H96" s="261"/>
      <c r="I96" s="114">
        <f t="shared" ref="I96:I102" si="116">G96+H96</f>
        <v>0</v>
      </c>
      <c r="J96" s="261"/>
      <c r="K96" s="60"/>
      <c r="L96" s="114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>
        <v>0</v>
      </c>
      <c r="E97" s="389"/>
      <c r="F97" s="400">
        <f t="shared" si="115"/>
        <v>0</v>
      </c>
      <c r="G97" s="229"/>
      <c r="H97" s="261"/>
      <c r="I97" s="114">
        <f t="shared" si="116"/>
        <v>0</v>
      </c>
      <c r="J97" s="261"/>
      <c r="K97" s="60"/>
      <c r="L97" s="114">
        <f t="shared" si="117"/>
        <v>0</v>
      </c>
      <c r="M97" s="320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28">
        <v>0</v>
      </c>
      <c r="E98" s="393"/>
      <c r="F98" s="411">
        <f t="shared" si="115"/>
        <v>0</v>
      </c>
      <c r="G98" s="228"/>
      <c r="H98" s="260"/>
      <c r="I98" s="120">
        <f t="shared" si="116"/>
        <v>0</v>
      </c>
      <c r="J98" s="260"/>
      <c r="K98" s="55"/>
      <c r="L98" s="120">
        <f t="shared" si="117"/>
        <v>0</v>
      </c>
      <c r="M98" s="319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29">
        <v>0</v>
      </c>
      <c r="E99" s="389"/>
      <c r="F99" s="400">
        <f t="shared" si="115"/>
        <v>0</v>
      </c>
      <c r="G99" s="229"/>
      <c r="H99" s="261"/>
      <c r="I99" s="114">
        <f t="shared" si="116"/>
        <v>0</v>
      </c>
      <c r="J99" s="261"/>
      <c r="K99" s="60"/>
      <c r="L99" s="114">
        <f t="shared" si="117"/>
        <v>0</v>
      </c>
      <c r="M99" s="320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29">
        <v>0</v>
      </c>
      <c r="E100" s="389"/>
      <c r="F100" s="400">
        <f t="shared" si="115"/>
        <v>0</v>
      </c>
      <c r="G100" s="229"/>
      <c r="H100" s="261"/>
      <c r="I100" s="114">
        <f t="shared" si="116"/>
        <v>0</v>
      </c>
      <c r="J100" s="261"/>
      <c r="K100" s="60"/>
      <c r="L100" s="114">
        <f t="shared" si="117"/>
        <v>0</v>
      </c>
      <c r="M100" s="320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29">
        <v>0</v>
      </c>
      <c r="E101" s="389"/>
      <c r="F101" s="400">
        <f t="shared" si="115"/>
        <v>0</v>
      </c>
      <c r="G101" s="229"/>
      <c r="H101" s="261"/>
      <c r="I101" s="114">
        <f t="shared" si="116"/>
        <v>0</v>
      </c>
      <c r="J101" s="261"/>
      <c r="K101" s="60"/>
      <c r="L101" s="114">
        <f t="shared" si="117"/>
        <v>0</v>
      </c>
      <c r="M101" s="320"/>
      <c r="N101" s="60"/>
      <c r="O101" s="114">
        <f t="shared" si="118"/>
        <v>0</v>
      </c>
      <c r="P101" s="111"/>
    </row>
    <row r="102" spans="1:16" ht="24" x14ac:dyDescent="0.25">
      <c r="A102" s="38">
        <v>2239</v>
      </c>
      <c r="B102" s="57" t="s">
        <v>88</v>
      </c>
      <c r="C102" s="58">
        <f t="shared" si="98"/>
        <v>300</v>
      </c>
      <c r="D102" s="229">
        <v>300</v>
      </c>
      <c r="E102" s="389"/>
      <c r="F102" s="400">
        <f t="shared" si="115"/>
        <v>300</v>
      </c>
      <c r="G102" s="229"/>
      <c r="H102" s="261"/>
      <c r="I102" s="114">
        <f t="shared" si="116"/>
        <v>0</v>
      </c>
      <c r="J102" s="261"/>
      <c r="K102" s="60"/>
      <c r="L102" s="114">
        <f t="shared" si="117"/>
        <v>0</v>
      </c>
      <c r="M102" s="320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11303</v>
      </c>
      <c r="D103" s="230">
        <f>SUM(D104:D111)</f>
        <v>11156</v>
      </c>
      <c r="E103" s="392">
        <f t="shared" ref="E103:F103" si="119">SUM(E104:E111)</f>
        <v>147</v>
      </c>
      <c r="F103" s="400">
        <f t="shared" si="119"/>
        <v>11303</v>
      </c>
      <c r="G103" s="230">
        <f>SUM(G104:G111)</f>
        <v>0</v>
      </c>
      <c r="H103" s="121">
        <f t="shared" ref="H103:I103" si="120">SUM(H104:H111)</f>
        <v>0</v>
      </c>
      <c r="I103" s="114">
        <f t="shared" si="120"/>
        <v>0</v>
      </c>
      <c r="J103" s="121">
        <f>SUM(J104:J111)</f>
        <v>0</v>
      </c>
      <c r="K103" s="113">
        <f t="shared" ref="K103:L103" si="121">SUM(K104:K111)</f>
        <v>0</v>
      </c>
      <c r="L103" s="114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x14ac:dyDescent="0.25">
      <c r="A104" s="38">
        <v>2241</v>
      </c>
      <c r="B104" s="57" t="s">
        <v>90</v>
      </c>
      <c r="C104" s="58">
        <f t="shared" si="98"/>
        <v>11303</v>
      </c>
      <c r="D104" s="229">
        <v>11156</v>
      </c>
      <c r="E104" s="389">
        <v>147</v>
      </c>
      <c r="F104" s="400">
        <f t="shared" ref="F104:F111" si="123">D104+E104</f>
        <v>11303</v>
      </c>
      <c r="G104" s="229"/>
      <c r="H104" s="261"/>
      <c r="I104" s="114">
        <f t="shared" ref="I104:I111" si="124">G104+H104</f>
        <v>0</v>
      </c>
      <c r="J104" s="261"/>
      <c r="K104" s="60"/>
      <c r="L104" s="114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29">
        <v>0</v>
      </c>
      <c r="E105" s="389"/>
      <c r="F105" s="400">
        <f t="shared" si="123"/>
        <v>0</v>
      </c>
      <c r="G105" s="229"/>
      <c r="H105" s="261"/>
      <c r="I105" s="114">
        <f t="shared" si="124"/>
        <v>0</v>
      </c>
      <c r="J105" s="261"/>
      <c r="K105" s="60"/>
      <c r="L105" s="114">
        <f t="shared" si="125"/>
        <v>0</v>
      </c>
      <c r="M105" s="320"/>
      <c r="N105" s="60"/>
      <c r="O105" s="114">
        <f t="shared" si="126"/>
        <v>0</v>
      </c>
      <c r="P105" s="111"/>
    </row>
    <row r="106" spans="1:16" ht="24" hidden="1" x14ac:dyDescent="0.25">
      <c r="A106" s="38">
        <v>2243</v>
      </c>
      <c r="B106" s="57" t="s">
        <v>92</v>
      </c>
      <c r="C106" s="58">
        <f t="shared" si="98"/>
        <v>0</v>
      </c>
      <c r="D106" s="229">
        <v>0</v>
      </c>
      <c r="E106" s="389"/>
      <c r="F106" s="400">
        <f t="shared" si="123"/>
        <v>0</v>
      </c>
      <c r="G106" s="229"/>
      <c r="H106" s="261"/>
      <c r="I106" s="114">
        <f t="shared" si="124"/>
        <v>0</v>
      </c>
      <c r="J106" s="261"/>
      <c r="K106" s="60"/>
      <c r="L106" s="114">
        <f t="shared" si="125"/>
        <v>0</v>
      </c>
      <c r="M106" s="320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29">
        <v>0</v>
      </c>
      <c r="E107" s="389"/>
      <c r="F107" s="400">
        <f t="shared" si="123"/>
        <v>0</v>
      </c>
      <c r="G107" s="229"/>
      <c r="H107" s="261"/>
      <c r="I107" s="114">
        <f t="shared" si="124"/>
        <v>0</v>
      </c>
      <c r="J107" s="261"/>
      <c r="K107" s="60"/>
      <c r="L107" s="114">
        <f t="shared" si="125"/>
        <v>0</v>
      </c>
      <c r="M107" s="320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29">
        <v>0</v>
      </c>
      <c r="E108" s="389"/>
      <c r="F108" s="400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14">
        <f t="shared" si="125"/>
        <v>0</v>
      </c>
      <c r="M108" s="320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29">
        <v>0</v>
      </c>
      <c r="E109" s="389"/>
      <c r="F109" s="400">
        <f t="shared" si="123"/>
        <v>0</v>
      </c>
      <c r="G109" s="229"/>
      <c r="H109" s="261"/>
      <c r="I109" s="114">
        <f t="shared" si="124"/>
        <v>0</v>
      </c>
      <c r="J109" s="261"/>
      <c r="K109" s="60"/>
      <c r="L109" s="114">
        <f t="shared" si="125"/>
        <v>0</v>
      </c>
      <c r="M109" s="320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29">
        <v>0</v>
      </c>
      <c r="E110" s="389"/>
      <c r="F110" s="400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14">
        <f t="shared" si="125"/>
        <v>0</v>
      </c>
      <c r="M110" s="320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29">
        <v>0</v>
      </c>
      <c r="E111" s="389"/>
      <c r="F111" s="400">
        <f t="shared" si="123"/>
        <v>0</v>
      </c>
      <c r="G111" s="229"/>
      <c r="H111" s="261"/>
      <c r="I111" s="114">
        <f t="shared" si="124"/>
        <v>0</v>
      </c>
      <c r="J111" s="261"/>
      <c r="K111" s="60"/>
      <c r="L111" s="114">
        <f t="shared" si="125"/>
        <v>0</v>
      </c>
      <c r="M111" s="320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0">
        <f>SUM(D113:D115)</f>
        <v>0</v>
      </c>
      <c r="E112" s="392">
        <f t="shared" ref="E112:F112" si="127">SUM(E113:E115)</f>
        <v>0</v>
      </c>
      <c r="F112" s="400">
        <f t="shared" si="127"/>
        <v>0</v>
      </c>
      <c r="G112" s="230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14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29">
        <v>0</v>
      </c>
      <c r="E113" s="389"/>
      <c r="F113" s="400">
        <f t="shared" ref="F113:F115" si="131">D113+E113</f>
        <v>0</v>
      </c>
      <c r="G113" s="229"/>
      <c r="H113" s="261"/>
      <c r="I113" s="114">
        <f t="shared" ref="I113:I115" si="132">G113+H113</f>
        <v>0</v>
      </c>
      <c r="J113" s="261"/>
      <c r="K113" s="60"/>
      <c r="L113" s="114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29">
        <v>0</v>
      </c>
      <c r="E114" s="389"/>
      <c r="F114" s="400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14">
        <f t="shared" si="133"/>
        <v>0</v>
      </c>
      <c r="M114" s="320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29">
        <v>0</v>
      </c>
      <c r="E115" s="389"/>
      <c r="F115" s="400">
        <f t="shared" si="131"/>
        <v>0</v>
      </c>
      <c r="G115" s="229"/>
      <c r="H115" s="261"/>
      <c r="I115" s="114">
        <f t="shared" si="132"/>
        <v>0</v>
      </c>
      <c r="J115" s="261"/>
      <c r="K115" s="60"/>
      <c r="L115" s="114">
        <f t="shared" si="133"/>
        <v>0</v>
      </c>
      <c r="M115" s="320"/>
      <c r="N115" s="60"/>
      <c r="O115" s="114">
        <f t="shared" si="134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8"/>
        <v>0</v>
      </c>
      <c r="D116" s="230">
        <f>SUM(D117:D121)</f>
        <v>0</v>
      </c>
      <c r="E116" s="392">
        <f t="shared" ref="E116:F116" si="135">SUM(E117:E121)</f>
        <v>0</v>
      </c>
      <c r="F116" s="400">
        <f t="shared" si="135"/>
        <v>0</v>
      </c>
      <c r="G116" s="230">
        <f>SUM(G117:G121)</f>
        <v>0</v>
      </c>
      <c r="H116" s="121">
        <f t="shared" ref="H116:I116" si="136">SUM(H117:H121)</f>
        <v>0</v>
      </c>
      <c r="I116" s="114">
        <f t="shared" si="136"/>
        <v>0</v>
      </c>
      <c r="J116" s="121">
        <f>SUM(J117:J121)</f>
        <v>0</v>
      </c>
      <c r="K116" s="113">
        <f t="shared" ref="K116:L116" si="137">SUM(K117:K121)</f>
        <v>0</v>
      </c>
      <c r="L116" s="114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29">
        <v>0</v>
      </c>
      <c r="E117" s="389"/>
      <c r="F117" s="400">
        <f t="shared" ref="F117:F121" si="139">D117+E117</f>
        <v>0</v>
      </c>
      <c r="G117" s="229"/>
      <c r="H117" s="261"/>
      <c r="I117" s="114">
        <f t="shared" ref="I117:I121" si="140">G117+H117</f>
        <v>0</v>
      </c>
      <c r="J117" s="261"/>
      <c r="K117" s="60"/>
      <c r="L117" s="114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29">
        <v>0</v>
      </c>
      <c r="E118" s="389"/>
      <c r="F118" s="400">
        <f t="shared" si="139"/>
        <v>0</v>
      </c>
      <c r="G118" s="229"/>
      <c r="H118" s="261"/>
      <c r="I118" s="114">
        <f t="shared" si="140"/>
        <v>0</v>
      </c>
      <c r="J118" s="261"/>
      <c r="K118" s="60"/>
      <c r="L118" s="114">
        <f t="shared" si="141"/>
        <v>0</v>
      </c>
      <c r="M118" s="320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29">
        <v>0</v>
      </c>
      <c r="E119" s="389"/>
      <c r="F119" s="400">
        <f t="shared" si="139"/>
        <v>0</v>
      </c>
      <c r="G119" s="229"/>
      <c r="H119" s="261"/>
      <c r="I119" s="114">
        <f t="shared" si="140"/>
        <v>0</v>
      </c>
      <c r="J119" s="261"/>
      <c r="K119" s="60"/>
      <c r="L119" s="114">
        <f t="shared" si="141"/>
        <v>0</v>
      </c>
      <c r="M119" s="320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29">
        <v>0</v>
      </c>
      <c r="E120" s="389"/>
      <c r="F120" s="400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14">
        <f t="shared" si="141"/>
        <v>0</v>
      </c>
      <c r="M120" s="320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29">
        <v>0</v>
      </c>
      <c r="E121" s="389"/>
      <c r="F121" s="400">
        <f t="shared" si="139"/>
        <v>0</v>
      </c>
      <c r="G121" s="229"/>
      <c r="H121" s="261"/>
      <c r="I121" s="114">
        <f t="shared" si="140"/>
        <v>0</v>
      </c>
      <c r="J121" s="261"/>
      <c r="K121" s="60"/>
      <c r="L121" s="114">
        <f t="shared" si="141"/>
        <v>0</v>
      </c>
      <c r="M121" s="320"/>
      <c r="N121" s="60"/>
      <c r="O121" s="114">
        <f t="shared" si="142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8"/>
        <v>0</v>
      </c>
      <c r="D122" s="230">
        <f>SUM(D123:D127)</f>
        <v>0</v>
      </c>
      <c r="E122" s="392">
        <f t="shared" ref="E122:F122" si="143">SUM(E123:E127)</f>
        <v>0</v>
      </c>
      <c r="F122" s="400">
        <f t="shared" si="143"/>
        <v>0</v>
      </c>
      <c r="G122" s="230">
        <f>SUM(G123:G127)</f>
        <v>0</v>
      </c>
      <c r="H122" s="121">
        <f t="shared" ref="H122:I122" si="144">SUM(H123:H127)</f>
        <v>0</v>
      </c>
      <c r="I122" s="114">
        <f t="shared" si="144"/>
        <v>0</v>
      </c>
      <c r="J122" s="121">
        <f>SUM(J123:J127)</f>
        <v>0</v>
      </c>
      <c r="K122" s="113">
        <f t="shared" ref="K122:L122" si="145">SUM(K123:K127)</f>
        <v>0</v>
      </c>
      <c r="L122" s="114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98"/>
        <v>0</v>
      </c>
      <c r="D123" s="229">
        <v>0</v>
      </c>
      <c r="E123" s="389"/>
      <c r="F123" s="400">
        <f t="shared" ref="F123:F127" si="147">D123+E123</f>
        <v>0</v>
      </c>
      <c r="G123" s="229"/>
      <c r="H123" s="261"/>
      <c r="I123" s="114">
        <f t="shared" ref="I123:I127" si="148">G123+H123</f>
        <v>0</v>
      </c>
      <c r="J123" s="261"/>
      <c r="K123" s="60"/>
      <c r="L123" s="114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98"/>
        <v>0</v>
      </c>
      <c r="D124" s="229">
        <v>0</v>
      </c>
      <c r="E124" s="389"/>
      <c r="F124" s="400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14">
        <f t="shared" si="149"/>
        <v>0</v>
      </c>
      <c r="M124" s="320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29">
        <v>0</v>
      </c>
      <c r="E125" s="389"/>
      <c r="F125" s="400">
        <f t="shared" si="147"/>
        <v>0</v>
      </c>
      <c r="G125" s="229"/>
      <c r="H125" s="261"/>
      <c r="I125" s="114">
        <f t="shared" si="148"/>
        <v>0</v>
      </c>
      <c r="J125" s="261"/>
      <c r="K125" s="60"/>
      <c r="L125" s="114">
        <f t="shared" si="149"/>
        <v>0</v>
      </c>
      <c r="M125" s="320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29">
        <v>0</v>
      </c>
      <c r="E126" s="389"/>
      <c r="F126" s="400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14">
        <f t="shared" si="149"/>
        <v>0</v>
      </c>
      <c r="M126" s="320"/>
      <c r="N126" s="60"/>
      <c r="O126" s="114">
        <f t="shared" si="150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8"/>
        <v>0</v>
      </c>
      <c r="D127" s="229">
        <v>0</v>
      </c>
      <c r="E127" s="389"/>
      <c r="F127" s="400">
        <f t="shared" si="147"/>
        <v>0</v>
      </c>
      <c r="G127" s="229"/>
      <c r="H127" s="261"/>
      <c r="I127" s="114">
        <f t="shared" si="148"/>
        <v>0</v>
      </c>
      <c r="J127" s="261"/>
      <c r="K127" s="60"/>
      <c r="L127" s="114">
        <f t="shared" si="149"/>
        <v>0</v>
      </c>
      <c r="M127" s="320"/>
      <c r="N127" s="60"/>
      <c r="O127" s="114">
        <f t="shared" si="150"/>
        <v>0</v>
      </c>
      <c r="P127" s="111"/>
    </row>
    <row r="128" spans="1:16" ht="24" hidden="1" x14ac:dyDescent="0.25">
      <c r="A128" s="581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388">
        <f t="shared" si="151"/>
        <v>0</v>
      </c>
      <c r="F128" s="411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2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29">
        <v>0</v>
      </c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</row>
    <row r="130" spans="1:16" ht="38.25" hidden="1" customHeight="1" x14ac:dyDescent="0.25">
      <c r="A130" s="46">
        <v>2300</v>
      </c>
      <c r="B130" s="105" t="s">
        <v>113</v>
      </c>
      <c r="C130" s="47">
        <f t="shared" si="98"/>
        <v>0</v>
      </c>
      <c r="D130" s="227">
        <f>SUM(D131,D136,D140,D141,D144,D151,D159,D160,D163)</f>
        <v>0</v>
      </c>
      <c r="E130" s="387">
        <f t="shared" ref="E130:F130" si="152">SUM(E131,E136,E140,E141,E144,E151,E159,E160,E163)</f>
        <v>0</v>
      </c>
      <c r="F130" s="402">
        <f t="shared" si="152"/>
        <v>0</v>
      </c>
      <c r="G130" s="227">
        <f>SUM(G131,G136,G140,G141,G144,G151,G159,G160,G163)</f>
        <v>0</v>
      </c>
      <c r="H130" s="106">
        <f t="shared" ref="H130:I130" si="153">SUM(H131,H136,H140,H141,H144,H151,H159,H160,H163)</f>
        <v>0</v>
      </c>
      <c r="I130" s="117">
        <f t="shared" si="153"/>
        <v>0</v>
      </c>
      <c r="J130" s="106">
        <f>SUM(J131,J136,J140,J141,J144,J151,J159,J160,J163)</f>
        <v>0</v>
      </c>
      <c r="K130" s="50">
        <f t="shared" ref="K130:L130" si="154">SUM(K131,K136,K140,K141,K144,K151,K159,K160,K163)</f>
        <v>0</v>
      </c>
      <c r="L130" s="117">
        <f t="shared" si="154"/>
        <v>0</v>
      </c>
      <c r="M130" s="47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hidden="1" x14ac:dyDescent="0.25">
      <c r="A131" s="581">
        <v>2310</v>
      </c>
      <c r="B131" s="52" t="s">
        <v>114</v>
      </c>
      <c r="C131" s="53">
        <f t="shared" si="98"/>
        <v>0</v>
      </c>
      <c r="D131" s="232">
        <f t="shared" ref="D131:O131" si="156">SUM(D132:D135)</f>
        <v>0</v>
      </c>
      <c r="E131" s="388">
        <f t="shared" si="156"/>
        <v>0</v>
      </c>
      <c r="F131" s="411">
        <f t="shared" si="156"/>
        <v>0</v>
      </c>
      <c r="G131" s="232">
        <f t="shared" si="156"/>
        <v>0</v>
      </c>
      <c r="H131" s="263">
        <f t="shared" si="156"/>
        <v>0</v>
      </c>
      <c r="I131" s="120">
        <f t="shared" si="156"/>
        <v>0</v>
      </c>
      <c r="J131" s="263">
        <f t="shared" si="156"/>
        <v>0</v>
      </c>
      <c r="K131" s="119">
        <f t="shared" si="156"/>
        <v>0</v>
      </c>
      <c r="L131" s="120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29">
        <v>0</v>
      </c>
      <c r="E132" s="389"/>
      <c r="F132" s="400">
        <f t="shared" ref="F132:F135" si="157">D132+E132</f>
        <v>0</v>
      </c>
      <c r="G132" s="229"/>
      <c r="H132" s="261"/>
      <c r="I132" s="114">
        <f t="shared" ref="I132:I135" si="158">G132+H132</f>
        <v>0</v>
      </c>
      <c r="J132" s="261"/>
      <c r="K132" s="60"/>
      <c r="L132" s="114">
        <f t="shared" ref="L132:L135" si="159">J132+K132</f>
        <v>0</v>
      </c>
      <c r="M132" s="320"/>
      <c r="N132" s="60"/>
      <c r="O132" s="114">
        <f t="shared" ref="O132:O135" si="160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8"/>
        <v>0</v>
      </c>
      <c r="D133" s="229">
        <v>0</v>
      </c>
      <c r="E133" s="389"/>
      <c r="F133" s="400">
        <f t="shared" si="157"/>
        <v>0</v>
      </c>
      <c r="G133" s="229"/>
      <c r="H133" s="261"/>
      <c r="I133" s="114">
        <f t="shared" si="158"/>
        <v>0</v>
      </c>
      <c r="J133" s="261"/>
      <c r="K133" s="60"/>
      <c r="L133" s="114">
        <f t="shared" si="159"/>
        <v>0</v>
      </c>
      <c r="M133" s="320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29">
        <v>0</v>
      </c>
      <c r="E134" s="389"/>
      <c r="F134" s="400">
        <f t="shared" si="157"/>
        <v>0</v>
      </c>
      <c r="G134" s="229"/>
      <c r="H134" s="261"/>
      <c r="I134" s="114">
        <f t="shared" si="158"/>
        <v>0</v>
      </c>
      <c r="J134" s="261"/>
      <c r="K134" s="60"/>
      <c r="L134" s="114">
        <f t="shared" si="159"/>
        <v>0</v>
      </c>
      <c r="M134" s="320"/>
      <c r="N134" s="60"/>
      <c r="O134" s="114">
        <f t="shared" si="160"/>
        <v>0</v>
      </c>
      <c r="P134" s="111"/>
    </row>
    <row r="135" spans="1:16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29">
        <v>0</v>
      </c>
      <c r="E135" s="389"/>
      <c r="F135" s="400">
        <f t="shared" si="157"/>
        <v>0</v>
      </c>
      <c r="G135" s="229"/>
      <c r="H135" s="261"/>
      <c r="I135" s="114">
        <f t="shared" si="158"/>
        <v>0</v>
      </c>
      <c r="J135" s="261"/>
      <c r="K135" s="60"/>
      <c r="L135" s="114">
        <f t="shared" si="159"/>
        <v>0</v>
      </c>
      <c r="M135" s="320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0">
        <f>SUM(D137:D139)</f>
        <v>0</v>
      </c>
      <c r="E136" s="392">
        <f t="shared" ref="E136:F136" si="161">SUM(E137:E139)</f>
        <v>0</v>
      </c>
      <c r="F136" s="400">
        <f t="shared" si="161"/>
        <v>0</v>
      </c>
      <c r="G136" s="230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14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29">
        <v>0</v>
      </c>
      <c r="E137" s="389"/>
      <c r="F137" s="400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14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29">
        <v>0</v>
      </c>
      <c r="E138" s="389"/>
      <c r="F138" s="400">
        <f t="shared" si="165"/>
        <v>0</v>
      </c>
      <c r="G138" s="229"/>
      <c r="H138" s="261"/>
      <c r="I138" s="114">
        <f t="shared" si="166"/>
        <v>0</v>
      </c>
      <c r="J138" s="261"/>
      <c r="K138" s="60"/>
      <c r="L138" s="114">
        <f t="shared" si="167"/>
        <v>0</v>
      </c>
      <c r="M138" s="320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>
        <v>0</v>
      </c>
      <c r="E139" s="389"/>
      <c r="F139" s="400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14">
        <f t="shared" si="167"/>
        <v>0</v>
      </c>
      <c r="M139" s="320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29">
        <v>0</v>
      </c>
      <c r="E140" s="389"/>
      <c r="F140" s="400">
        <f t="shared" si="165"/>
        <v>0</v>
      </c>
      <c r="G140" s="229"/>
      <c r="H140" s="261"/>
      <c r="I140" s="114">
        <f t="shared" si="166"/>
        <v>0</v>
      </c>
      <c r="J140" s="261"/>
      <c r="K140" s="60"/>
      <c r="L140" s="114">
        <f t="shared" si="167"/>
        <v>0</v>
      </c>
      <c r="M140" s="320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0">
        <f>SUM(D142:D143)</f>
        <v>0</v>
      </c>
      <c r="E141" s="392">
        <f t="shared" ref="E141:F141" si="169">SUM(E142:E143)</f>
        <v>0</v>
      </c>
      <c r="F141" s="400">
        <f t="shared" si="169"/>
        <v>0</v>
      </c>
      <c r="G141" s="230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14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29">
        <v>0</v>
      </c>
      <c r="E142" s="389"/>
      <c r="F142" s="400">
        <f t="shared" ref="F142:F143" si="173">D142+E142</f>
        <v>0</v>
      </c>
      <c r="G142" s="229"/>
      <c r="H142" s="261"/>
      <c r="I142" s="114">
        <f t="shared" ref="I142:I143" si="174">G142+H142</f>
        <v>0</v>
      </c>
      <c r="J142" s="261"/>
      <c r="K142" s="60"/>
      <c r="L142" s="114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29">
        <v>0</v>
      </c>
      <c r="E143" s="389"/>
      <c r="F143" s="400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14">
        <f t="shared" si="175"/>
        <v>0</v>
      </c>
      <c r="M143" s="320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516">
        <f t="shared" ref="E144:F144" si="177">SUM(E145:E150)</f>
        <v>0</v>
      </c>
      <c r="F144" s="533">
        <f t="shared" si="177"/>
        <v>0</v>
      </c>
      <c r="G144" s="132">
        <f>SUM(G145:G150)</f>
        <v>0</v>
      </c>
      <c r="H144" s="205">
        <f t="shared" ref="H144:I144" si="178">SUM(H145:H150)</f>
        <v>0</v>
      </c>
      <c r="I144" s="109">
        <f t="shared" si="178"/>
        <v>0</v>
      </c>
      <c r="J144" s="205">
        <f>SUM(J145:J150)</f>
        <v>0</v>
      </c>
      <c r="K144" s="108">
        <f t="shared" ref="K144:L144" si="179">SUM(K145:K150)</f>
        <v>0</v>
      </c>
      <c r="L144" s="109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28">
        <v>0</v>
      </c>
      <c r="E145" s="393"/>
      <c r="F145" s="411">
        <f t="shared" ref="F145:F150" si="181">D145+E145</f>
        <v>0</v>
      </c>
      <c r="G145" s="228"/>
      <c r="H145" s="260"/>
      <c r="I145" s="120">
        <f t="shared" ref="I145:I150" si="182">G145+H145</f>
        <v>0</v>
      </c>
      <c r="J145" s="260"/>
      <c r="K145" s="55"/>
      <c r="L145" s="120">
        <f t="shared" ref="L145:L150" si="183">J145+K145</f>
        <v>0</v>
      </c>
      <c r="M145" s="319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29">
        <v>0</v>
      </c>
      <c r="E146" s="389"/>
      <c r="F146" s="400">
        <f t="shared" si="181"/>
        <v>0</v>
      </c>
      <c r="G146" s="229"/>
      <c r="H146" s="261"/>
      <c r="I146" s="114">
        <f t="shared" si="182"/>
        <v>0</v>
      </c>
      <c r="J146" s="261"/>
      <c r="K146" s="60"/>
      <c r="L146" s="114">
        <f t="shared" si="183"/>
        <v>0</v>
      </c>
      <c r="M146" s="320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29">
        <v>0</v>
      </c>
      <c r="E147" s="389"/>
      <c r="F147" s="400">
        <f t="shared" si="181"/>
        <v>0</v>
      </c>
      <c r="G147" s="229"/>
      <c r="H147" s="261"/>
      <c r="I147" s="114">
        <f t="shared" si="182"/>
        <v>0</v>
      </c>
      <c r="J147" s="261"/>
      <c r="K147" s="60"/>
      <c r="L147" s="114">
        <f t="shared" si="183"/>
        <v>0</v>
      </c>
      <c r="M147" s="320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29">
        <v>0</v>
      </c>
      <c r="E148" s="389"/>
      <c r="F148" s="400">
        <f t="shared" si="181"/>
        <v>0</v>
      </c>
      <c r="G148" s="229"/>
      <c r="H148" s="261"/>
      <c r="I148" s="114">
        <f t="shared" si="182"/>
        <v>0</v>
      </c>
      <c r="J148" s="261"/>
      <c r="K148" s="60"/>
      <c r="L148" s="114">
        <f t="shared" si="183"/>
        <v>0</v>
      </c>
      <c r="M148" s="320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29">
        <v>0</v>
      </c>
      <c r="E149" s="389"/>
      <c r="F149" s="400">
        <f t="shared" si="181"/>
        <v>0</v>
      </c>
      <c r="G149" s="229"/>
      <c r="H149" s="261"/>
      <c r="I149" s="114">
        <f t="shared" si="182"/>
        <v>0</v>
      </c>
      <c r="J149" s="261"/>
      <c r="K149" s="60"/>
      <c r="L149" s="114">
        <f t="shared" si="183"/>
        <v>0</v>
      </c>
      <c r="M149" s="320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29">
        <v>0</v>
      </c>
      <c r="E150" s="389"/>
      <c r="F150" s="400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14">
        <f t="shared" si="183"/>
        <v>0</v>
      </c>
      <c r="M150" s="320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0">
        <f>SUM(D152:D158)</f>
        <v>0</v>
      </c>
      <c r="E151" s="392">
        <f t="shared" ref="E151:F151" si="186">SUM(E152:E158)</f>
        <v>0</v>
      </c>
      <c r="F151" s="400">
        <f t="shared" si="186"/>
        <v>0</v>
      </c>
      <c r="G151" s="230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14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29">
        <v>0</v>
      </c>
      <c r="E152" s="389"/>
      <c r="F152" s="400">
        <f t="shared" ref="F152:F159" si="190">D152+E152</f>
        <v>0</v>
      </c>
      <c r="G152" s="229"/>
      <c r="H152" s="261"/>
      <c r="I152" s="114">
        <f t="shared" ref="I152:I159" si="191">G152+H152</f>
        <v>0</v>
      </c>
      <c r="J152" s="261"/>
      <c r="K152" s="60"/>
      <c r="L152" s="114">
        <f t="shared" ref="L152:L159" si="192">J152+K152</f>
        <v>0</v>
      </c>
      <c r="M152" s="320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29">
        <v>0</v>
      </c>
      <c r="E153" s="389"/>
      <c r="F153" s="400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14">
        <f t="shared" si="192"/>
        <v>0</v>
      </c>
      <c r="M153" s="320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29">
        <v>0</v>
      </c>
      <c r="E154" s="389"/>
      <c r="F154" s="400">
        <f t="shared" si="190"/>
        <v>0</v>
      </c>
      <c r="G154" s="229"/>
      <c r="H154" s="261"/>
      <c r="I154" s="114">
        <f t="shared" si="191"/>
        <v>0</v>
      </c>
      <c r="J154" s="261"/>
      <c r="K154" s="60"/>
      <c r="L154" s="114">
        <f t="shared" si="192"/>
        <v>0</v>
      </c>
      <c r="M154" s="320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29">
        <v>0</v>
      </c>
      <c r="E155" s="389"/>
      <c r="F155" s="400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14">
        <f t="shared" si="192"/>
        <v>0</v>
      </c>
      <c r="M155" s="320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>
        <v>0</v>
      </c>
      <c r="E156" s="389"/>
      <c r="F156" s="400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14">
        <f t="shared" si="192"/>
        <v>0</v>
      </c>
      <c r="M156" s="320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29">
        <v>0</v>
      </c>
      <c r="E157" s="389"/>
      <c r="F157" s="400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14">
        <f t="shared" si="192"/>
        <v>0</v>
      </c>
      <c r="M157" s="320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29">
        <v>0</v>
      </c>
      <c r="E158" s="389"/>
      <c r="F158" s="400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14">
        <f t="shared" si="192"/>
        <v>0</v>
      </c>
      <c r="M158" s="320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1">
        <v>0</v>
      </c>
      <c r="E159" s="519"/>
      <c r="F159" s="533">
        <f t="shared" si="190"/>
        <v>0</v>
      </c>
      <c r="G159" s="231"/>
      <c r="H159" s="262"/>
      <c r="I159" s="109">
        <f t="shared" si="191"/>
        <v>0</v>
      </c>
      <c r="J159" s="262"/>
      <c r="K159" s="115"/>
      <c r="L159" s="109">
        <f t="shared" si="192"/>
        <v>0</v>
      </c>
      <c r="M159" s="321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516">
        <f t="shared" ref="E160:F160" si="194">SUM(E161:E162)</f>
        <v>0</v>
      </c>
      <c r="F160" s="533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09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28">
        <v>0</v>
      </c>
      <c r="E161" s="393"/>
      <c r="F161" s="411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20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29">
        <v>0</v>
      </c>
      <c r="E162" s="389"/>
      <c r="F162" s="400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14">
        <f t="shared" si="200"/>
        <v>0</v>
      </c>
      <c r="M162" s="320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1">
        <v>0</v>
      </c>
      <c r="E163" s="519"/>
      <c r="F163" s="533">
        <f t="shared" si="198"/>
        <v>0</v>
      </c>
      <c r="G163" s="231"/>
      <c r="H163" s="262"/>
      <c r="I163" s="109">
        <f t="shared" si="199"/>
        <v>0</v>
      </c>
      <c r="J163" s="262"/>
      <c r="K163" s="115"/>
      <c r="L163" s="109">
        <f t="shared" si="200"/>
        <v>0</v>
      </c>
      <c r="M163" s="321"/>
      <c r="N163" s="115"/>
      <c r="O163" s="109">
        <f t="shared" si="201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85"/>
        <v>0</v>
      </c>
      <c r="D164" s="233">
        <v>0</v>
      </c>
      <c r="E164" s="603"/>
      <c r="F164" s="402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17">
        <f t="shared" si="200"/>
        <v>0</v>
      </c>
      <c r="M164" s="322"/>
      <c r="N164" s="122"/>
      <c r="O164" s="117">
        <f t="shared" si="201"/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185"/>
        <v>0</v>
      </c>
      <c r="D165" s="227">
        <f>SUM(D166,D171)</f>
        <v>0</v>
      </c>
      <c r="E165" s="387">
        <f t="shared" ref="E165:O165" si="202">SUM(E166,E171)</f>
        <v>0</v>
      </c>
      <c r="F165" s="402">
        <f t="shared" si="202"/>
        <v>0</v>
      </c>
      <c r="G165" s="227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17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</row>
    <row r="166" spans="1:16" ht="16.5" hidden="1" customHeight="1" x14ac:dyDescent="0.25">
      <c r="A166" s="581">
        <v>2510</v>
      </c>
      <c r="B166" s="52" t="s">
        <v>147</v>
      </c>
      <c r="C166" s="53">
        <f t="shared" si="185"/>
        <v>0</v>
      </c>
      <c r="D166" s="232">
        <f>SUM(D167:D170)</f>
        <v>0</v>
      </c>
      <c r="E166" s="388">
        <f t="shared" ref="E166:O166" si="203">SUM(E167:E170)</f>
        <v>0</v>
      </c>
      <c r="F166" s="411">
        <f t="shared" si="203"/>
        <v>0</v>
      </c>
      <c r="G166" s="232">
        <f t="shared" si="203"/>
        <v>0</v>
      </c>
      <c r="H166" s="263">
        <f t="shared" si="203"/>
        <v>0</v>
      </c>
      <c r="I166" s="120">
        <f t="shared" si="203"/>
        <v>0</v>
      </c>
      <c r="J166" s="263">
        <f t="shared" si="203"/>
        <v>0</v>
      </c>
      <c r="K166" s="119">
        <f t="shared" si="203"/>
        <v>0</v>
      </c>
      <c r="L166" s="120">
        <f t="shared" si="203"/>
        <v>0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29">
        <v>0</v>
      </c>
      <c r="E167" s="389"/>
      <c r="F167" s="400">
        <f t="shared" ref="F167:F172" si="204">D167+E167</f>
        <v>0</v>
      </c>
      <c r="G167" s="229"/>
      <c r="H167" s="261"/>
      <c r="I167" s="114">
        <f t="shared" ref="I167:I172" si="205">G167+H167</f>
        <v>0</v>
      </c>
      <c r="J167" s="261"/>
      <c r="K167" s="60"/>
      <c r="L167" s="114">
        <f t="shared" ref="L167:L172" si="206">J167+K167</f>
        <v>0</v>
      </c>
      <c r="M167" s="320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29">
        <v>0</v>
      </c>
      <c r="E168" s="389"/>
      <c r="F168" s="400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14">
        <f t="shared" si="206"/>
        <v>0</v>
      </c>
      <c r="M168" s="320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29">
        <v>0</v>
      </c>
      <c r="E169" s="389"/>
      <c r="F169" s="400">
        <f t="shared" si="204"/>
        <v>0</v>
      </c>
      <c r="G169" s="229"/>
      <c r="H169" s="261"/>
      <c r="I169" s="114">
        <f t="shared" si="205"/>
        <v>0</v>
      </c>
      <c r="J169" s="261"/>
      <c r="K169" s="60"/>
      <c r="L169" s="114">
        <f t="shared" si="206"/>
        <v>0</v>
      </c>
      <c r="M169" s="320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29">
        <v>0</v>
      </c>
      <c r="E170" s="389"/>
      <c r="F170" s="400">
        <f t="shared" si="204"/>
        <v>0</v>
      </c>
      <c r="G170" s="229"/>
      <c r="H170" s="261"/>
      <c r="I170" s="114">
        <f t="shared" si="205"/>
        <v>0</v>
      </c>
      <c r="J170" s="261"/>
      <c r="K170" s="60"/>
      <c r="L170" s="114">
        <f t="shared" si="206"/>
        <v>0</v>
      </c>
      <c r="M170" s="320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29">
        <v>0</v>
      </c>
      <c r="E171" s="389"/>
      <c r="F171" s="400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14">
        <f t="shared" si="206"/>
        <v>0</v>
      </c>
      <c r="M171" s="320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>
        <v>0</v>
      </c>
      <c r="E172" s="590"/>
      <c r="F172" s="552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353">
        <f t="shared" si="206"/>
        <v>0</v>
      </c>
      <c r="M172" s="310"/>
      <c r="N172" s="35"/>
      <c r="O172" s="353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386">
        <f t="shared" ref="E173:F173" si="208">SUM(E174,E184)</f>
        <v>0</v>
      </c>
      <c r="F173" s="41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04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387">
        <f t="shared" ref="E174:O174" si="212">SUM(E175,E179)</f>
        <v>0</v>
      </c>
      <c r="F174" s="402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17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</row>
    <row r="175" spans="1:16" ht="36" hidden="1" x14ac:dyDescent="0.25">
      <c r="A175" s="581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388">
        <f t="shared" ref="E175:F175" si="213">SUM(E176:E178)</f>
        <v>0</v>
      </c>
      <c r="F175" s="411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2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29">
        <v>0</v>
      </c>
      <c r="E176" s="389"/>
      <c r="F176" s="400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14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29">
        <v>0</v>
      </c>
      <c r="E177" s="389"/>
      <c r="F177" s="400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14">
        <f t="shared" si="219"/>
        <v>0</v>
      </c>
      <c r="M177" s="320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29">
        <v>0</v>
      </c>
      <c r="E178" s="389"/>
      <c r="F178" s="400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14">
        <f t="shared" si="219"/>
        <v>0</v>
      </c>
      <c r="M178" s="320"/>
      <c r="N178" s="60"/>
      <c r="O178" s="114">
        <f t="shared" si="220"/>
        <v>0</v>
      </c>
      <c r="P178" s="111"/>
    </row>
    <row r="179" spans="1:16" ht="84" hidden="1" x14ac:dyDescent="0.25">
      <c r="A179" s="581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388">
        <f t="shared" ref="E179:O179" si="221">SUM(E180:E183)</f>
        <v>0</v>
      </c>
      <c r="F179" s="411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20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29">
        <v>0</v>
      </c>
      <c r="E180" s="389"/>
      <c r="F180" s="400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14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29">
        <v>0</v>
      </c>
      <c r="E181" s="389"/>
      <c r="F181" s="400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14">
        <f t="shared" si="224"/>
        <v>0</v>
      </c>
      <c r="M181" s="320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29">
        <v>0</v>
      </c>
      <c r="E182" s="389"/>
      <c r="F182" s="400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14">
        <f t="shared" si="224"/>
        <v>0</v>
      </c>
      <c r="M182" s="320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4">
        <v>0</v>
      </c>
      <c r="E183" s="604"/>
      <c r="F183" s="605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305">
        <f t="shared" si="224"/>
        <v>0</v>
      </c>
      <c r="M183" s="323"/>
      <c r="N183" s="129"/>
      <c r="O183" s="305">
        <f t="shared" si="225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606">
        <f t="shared" ref="E184:O184" si="226">SUM(E185:E186)</f>
        <v>0</v>
      </c>
      <c r="F184" s="607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289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1">
        <v>0</v>
      </c>
      <c r="E185" s="519"/>
      <c r="F185" s="533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09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>
        <v>0</v>
      </c>
      <c r="E186" s="393"/>
      <c r="F186" s="411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20">
        <f t="shared" si="229"/>
        <v>0</v>
      </c>
      <c r="M186" s="319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386">
        <f t="shared" ref="E187:F187" si="231">SUM(E188,E191)</f>
        <v>0</v>
      </c>
      <c r="F187" s="41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04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387">
        <f t="shared" ref="E188:F188" si="235">SUM(E189,E190)</f>
        <v>0</v>
      </c>
      <c r="F188" s="402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17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581">
        <v>4240</v>
      </c>
      <c r="B189" s="52" t="s">
        <v>169</v>
      </c>
      <c r="C189" s="53">
        <f t="shared" si="185"/>
        <v>0</v>
      </c>
      <c r="D189" s="228">
        <v>0</v>
      </c>
      <c r="E189" s="393"/>
      <c r="F189" s="411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20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29">
        <v>0</v>
      </c>
      <c r="E190" s="389"/>
      <c r="F190" s="400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14">
        <f t="shared" si="241"/>
        <v>0</v>
      </c>
      <c r="M190" s="320"/>
      <c r="N190" s="60"/>
      <c r="O190" s="114">
        <f t="shared" si="242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387">
        <f t="shared" ref="E191:F191" si="243">SUM(E192)</f>
        <v>0</v>
      </c>
      <c r="F191" s="402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17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581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388">
        <f t="shared" ref="E192:F192" si="247">SUM(E193:E193)</f>
        <v>0</v>
      </c>
      <c r="F192" s="411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2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29">
        <v>0</v>
      </c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185"/>
        <v>283163</v>
      </c>
      <c r="D194" s="225">
        <f>SUM(D195,D230,D269)</f>
        <v>283163</v>
      </c>
      <c r="E194" s="382">
        <f t="shared" ref="E194:F194" si="251">SUM(E195,E230,E269)</f>
        <v>0</v>
      </c>
      <c r="F194" s="408">
        <f t="shared" si="251"/>
        <v>283163</v>
      </c>
      <c r="G194" s="225">
        <f>SUM(G195,G230,G269)</f>
        <v>0</v>
      </c>
      <c r="H194" s="258">
        <f t="shared" ref="H194:I194" si="252">SUM(H195,H230,H269)</f>
        <v>0</v>
      </c>
      <c r="I194" s="100">
        <f t="shared" si="252"/>
        <v>0</v>
      </c>
      <c r="J194" s="258">
        <f>SUM(J195,J230,J269)</f>
        <v>0</v>
      </c>
      <c r="K194" s="99">
        <f t="shared" ref="K194:L194" si="253">SUM(K195,K230,K269)</f>
        <v>0</v>
      </c>
      <c r="L194" s="100">
        <f t="shared" si="253"/>
        <v>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185"/>
        <v>283163</v>
      </c>
      <c r="D195" s="226">
        <f>D196+D204</f>
        <v>283163</v>
      </c>
      <c r="E195" s="386">
        <f t="shared" ref="E195:F195" si="255">E196+E204</f>
        <v>0</v>
      </c>
      <c r="F195" s="410">
        <f t="shared" si="255"/>
        <v>283163</v>
      </c>
      <c r="G195" s="226">
        <f>G196+G204</f>
        <v>0</v>
      </c>
      <c r="H195" s="259">
        <f t="shared" ref="H195:I195" si="256">H196+H204</f>
        <v>0</v>
      </c>
      <c r="I195" s="104">
        <f t="shared" si="256"/>
        <v>0</v>
      </c>
      <c r="J195" s="259">
        <f>J196+J204</f>
        <v>0</v>
      </c>
      <c r="K195" s="103">
        <f t="shared" ref="K195:L195" si="257">K196+K204</f>
        <v>0</v>
      </c>
      <c r="L195" s="104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</row>
    <row r="196" spans="1:16" hidden="1" x14ac:dyDescent="0.25">
      <c r="A196" s="46">
        <v>5100</v>
      </c>
      <c r="B196" s="105" t="s">
        <v>176</v>
      </c>
      <c r="C196" s="47">
        <f t="shared" si="185"/>
        <v>0</v>
      </c>
      <c r="D196" s="227">
        <f>D197+D198+D201+D202+D203</f>
        <v>0</v>
      </c>
      <c r="E196" s="387">
        <f t="shared" ref="E196:F196" si="259">E197+E198+E201+E202+E203</f>
        <v>0</v>
      </c>
      <c r="F196" s="402">
        <f t="shared" si="259"/>
        <v>0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17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581">
        <v>5110</v>
      </c>
      <c r="B197" s="52" t="s">
        <v>177</v>
      </c>
      <c r="C197" s="53">
        <f t="shared" si="185"/>
        <v>0</v>
      </c>
      <c r="D197" s="228">
        <v>0</v>
      </c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0">
        <f>D199+D200</f>
        <v>0</v>
      </c>
      <c r="E198" s="392">
        <f t="shared" ref="E198:F198" si="263">E199+E200</f>
        <v>0</v>
      </c>
      <c r="F198" s="400">
        <f t="shared" si="263"/>
        <v>0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14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29">
        <v>0</v>
      </c>
      <c r="E199" s="389"/>
      <c r="F199" s="400">
        <f t="shared" ref="F199:F203" si="267">D199+E199</f>
        <v>0</v>
      </c>
      <c r="G199" s="229"/>
      <c r="H199" s="261"/>
      <c r="I199" s="114">
        <f t="shared" ref="I199:I203" si="268">G199+H199</f>
        <v>0</v>
      </c>
      <c r="J199" s="261"/>
      <c r="K199" s="60"/>
      <c r="L199" s="114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29">
        <v>0</v>
      </c>
      <c r="E200" s="389"/>
      <c r="F200" s="400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14">
        <f t="shared" si="269"/>
        <v>0</v>
      </c>
      <c r="M200" s="320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29">
        <v>0</v>
      </c>
      <c r="E201" s="389"/>
      <c r="F201" s="400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14">
        <f t="shared" si="269"/>
        <v>0</v>
      </c>
      <c r="M201" s="320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29">
        <v>0</v>
      </c>
      <c r="E202" s="389"/>
      <c r="F202" s="400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14">
        <f t="shared" si="269"/>
        <v>0</v>
      </c>
      <c r="M202" s="320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29">
        <v>0</v>
      </c>
      <c r="E203" s="389"/>
      <c r="F203" s="400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14">
        <f t="shared" si="269"/>
        <v>0</v>
      </c>
      <c r="M203" s="320"/>
      <c r="N203" s="60"/>
      <c r="O203" s="114">
        <f t="shared" si="270"/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185"/>
        <v>283163</v>
      </c>
      <c r="D204" s="227">
        <f>D205+D215+D216+D225+D226+D227+D229</f>
        <v>283163</v>
      </c>
      <c r="E204" s="387">
        <f t="shared" ref="E204:F204" si="271">E205+E215+E216+E225+E226+E227+E229</f>
        <v>0</v>
      </c>
      <c r="F204" s="402">
        <f t="shared" si="271"/>
        <v>283163</v>
      </c>
      <c r="G204" s="227">
        <f>G205+G215+G216+G225+G226+G227+G229</f>
        <v>0</v>
      </c>
      <c r="H204" s="106">
        <f t="shared" ref="H204:I204" si="272">H205+H215+H216+H225+H226+H227+H229</f>
        <v>0</v>
      </c>
      <c r="I204" s="117">
        <f t="shared" si="272"/>
        <v>0</v>
      </c>
      <c r="J204" s="106">
        <f>J205+J215+J216+J225+J226+J227+J229</f>
        <v>0</v>
      </c>
      <c r="K204" s="50">
        <f t="shared" ref="K204:L204" si="273">K205+K215+K216+K225+K226+K227+K229</f>
        <v>0</v>
      </c>
      <c r="L204" s="117">
        <f t="shared" si="273"/>
        <v>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516">
        <f t="shared" ref="E205:F205" si="275">SUM(E206:E214)</f>
        <v>0</v>
      </c>
      <c r="F205" s="533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09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28">
        <v>0</v>
      </c>
      <c r="E206" s="393"/>
      <c r="F206" s="411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20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29">
        <v>0</v>
      </c>
      <c r="E207" s="389"/>
      <c r="F207" s="400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14">
        <f t="shared" si="281"/>
        <v>0</v>
      </c>
      <c r="M207" s="320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29">
        <v>0</v>
      </c>
      <c r="E208" s="389"/>
      <c r="F208" s="400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14">
        <f t="shared" si="281"/>
        <v>0</v>
      </c>
      <c r="M208" s="320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29">
        <v>0</v>
      </c>
      <c r="E209" s="389"/>
      <c r="F209" s="400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14">
        <f t="shared" si="281"/>
        <v>0</v>
      </c>
      <c r="M209" s="320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29">
        <v>0</v>
      </c>
      <c r="E210" s="389"/>
      <c r="F210" s="400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14">
        <f t="shared" si="281"/>
        <v>0</v>
      </c>
      <c r="M210" s="320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>
        <v>0</v>
      </c>
      <c r="E211" s="389"/>
      <c r="F211" s="400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14">
        <f t="shared" si="281"/>
        <v>0</v>
      </c>
      <c r="M211" s="320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29">
        <v>0</v>
      </c>
      <c r="E212" s="389"/>
      <c r="F212" s="400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14">
        <f t="shared" si="281"/>
        <v>0</v>
      </c>
      <c r="M212" s="320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>
        <v>0</v>
      </c>
      <c r="E213" s="389"/>
      <c r="F213" s="400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14">
        <f t="shared" si="281"/>
        <v>0</v>
      </c>
      <c r="M213" s="320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29">
        <v>0</v>
      </c>
      <c r="E214" s="389"/>
      <c r="F214" s="400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14">
        <f t="shared" si="281"/>
        <v>0</v>
      </c>
      <c r="M214" s="320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>
        <v>0</v>
      </c>
      <c r="E215" s="389"/>
      <c r="F215" s="400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14">
        <f t="shared" si="281"/>
        <v>0</v>
      </c>
      <c r="M215" s="320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0">
        <f>SUM(D217:D224)</f>
        <v>0</v>
      </c>
      <c r="E216" s="392">
        <f t="shared" ref="E216:F216" si="284">SUM(E217:E224)</f>
        <v>0</v>
      </c>
      <c r="F216" s="400">
        <f t="shared" si="284"/>
        <v>0</v>
      </c>
      <c r="G216" s="230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14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29">
        <v>0</v>
      </c>
      <c r="E217" s="389"/>
      <c r="F217" s="400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14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29">
        <v>0</v>
      </c>
      <c r="E218" s="389"/>
      <c r="F218" s="400">
        <f t="shared" si="288"/>
        <v>0</v>
      </c>
      <c r="G218" s="229"/>
      <c r="H218" s="261"/>
      <c r="I218" s="114">
        <f t="shared" si="289"/>
        <v>0</v>
      </c>
      <c r="J218" s="261"/>
      <c r="K218" s="60"/>
      <c r="L218" s="114">
        <f t="shared" si="290"/>
        <v>0</v>
      </c>
      <c r="M218" s="320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29">
        <v>0</v>
      </c>
      <c r="E219" s="389"/>
      <c r="F219" s="400">
        <f t="shared" si="288"/>
        <v>0</v>
      </c>
      <c r="G219" s="229"/>
      <c r="H219" s="261"/>
      <c r="I219" s="114">
        <f t="shared" si="289"/>
        <v>0</v>
      </c>
      <c r="J219" s="261"/>
      <c r="K219" s="60"/>
      <c r="L219" s="114">
        <f t="shared" si="290"/>
        <v>0</v>
      </c>
      <c r="M219" s="320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29">
        <v>0</v>
      </c>
      <c r="E220" s="389"/>
      <c r="F220" s="400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14">
        <f t="shared" si="290"/>
        <v>0</v>
      </c>
      <c r="M220" s="320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>
        <v>0</v>
      </c>
      <c r="E221" s="389"/>
      <c r="F221" s="400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14">
        <f t="shared" si="290"/>
        <v>0</v>
      </c>
      <c r="M221" s="320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>
        <v>0</v>
      </c>
      <c r="E222" s="389"/>
      <c r="F222" s="400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14">
        <f t="shared" si="290"/>
        <v>0</v>
      </c>
      <c r="M222" s="320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29">
        <v>0</v>
      </c>
      <c r="E223" s="389"/>
      <c r="F223" s="400">
        <f t="shared" si="288"/>
        <v>0</v>
      </c>
      <c r="G223" s="229"/>
      <c r="H223" s="261"/>
      <c r="I223" s="114">
        <f t="shared" si="289"/>
        <v>0</v>
      </c>
      <c r="J223" s="261"/>
      <c r="K223" s="60"/>
      <c r="L223" s="114">
        <f t="shared" si="290"/>
        <v>0</v>
      </c>
      <c r="M223" s="320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29">
        <v>0</v>
      </c>
      <c r="E224" s="389"/>
      <c r="F224" s="400">
        <f t="shared" si="288"/>
        <v>0</v>
      </c>
      <c r="G224" s="229"/>
      <c r="H224" s="261"/>
      <c r="I224" s="114">
        <f t="shared" si="289"/>
        <v>0</v>
      </c>
      <c r="J224" s="261"/>
      <c r="K224" s="60"/>
      <c r="L224" s="114">
        <f t="shared" si="290"/>
        <v>0</v>
      </c>
      <c r="M224" s="320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29">
        <v>0</v>
      </c>
      <c r="E225" s="389"/>
      <c r="F225" s="400">
        <f t="shared" si="288"/>
        <v>0</v>
      </c>
      <c r="G225" s="229"/>
      <c r="H225" s="261"/>
      <c r="I225" s="114">
        <f t="shared" si="289"/>
        <v>0</v>
      </c>
      <c r="J225" s="261"/>
      <c r="K225" s="60"/>
      <c r="L225" s="114">
        <f t="shared" si="290"/>
        <v>0</v>
      </c>
      <c r="M225" s="320"/>
      <c r="N225" s="60"/>
      <c r="O225" s="114">
        <f t="shared" si="291"/>
        <v>0</v>
      </c>
      <c r="P225" s="111"/>
    </row>
    <row r="226" spans="1:16" x14ac:dyDescent="0.25">
      <c r="A226" s="112">
        <v>5250</v>
      </c>
      <c r="B226" s="57" t="s">
        <v>206</v>
      </c>
      <c r="C226" s="58">
        <f t="shared" si="283"/>
        <v>283163</v>
      </c>
      <c r="D226" s="229">
        <v>283163</v>
      </c>
      <c r="E226" s="389"/>
      <c r="F226" s="400">
        <f t="shared" si="288"/>
        <v>283163</v>
      </c>
      <c r="G226" s="229"/>
      <c r="H226" s="261"/>
      <c r="I226" s="114">
        <f t="shared" si="289"/>
        <v>0</v>
      </c>
      <c r="J226" s="261"/>
      <c r="K226" s="60"/>
      <c r="L226" s="114">
        <f t="shared" si="290"/>
        <v>0</v>
      </c>
      <c r="M226" s="320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392">
        <f t="shared" ref="E227:F227" si="292">SUM(E228)</f>
        <v>0</v>
      </c>
      <c r="F227" s="400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14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29">
        <v>0</v>
      </c>
      <c r="E228" s="389"/>
      <c r="F228" s="400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14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1">
        <v>0</v>
      </c>
      <c r="E229" s="519"/>
      <c r="F229" s="533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09">
        <f t="shared" si="298"/>
        <v>0</v>
      </c>
      <c r="M229" s="321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386">
        <f t="shared" ref="E230:F230" si="300">E231+E251+E259</f>
        <v>0</v>
      </c>
      <c r="F230" s="41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04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606">
        <f t="shared" ref="E231:F231" si="304">SUM(E232,E233,E235,E238,E244,E245,E246)</f>
        <v>0</v>
      </c>
      <c r="F231" s="607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28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</row>
    <row r="232" spans="1:16" ht="24" hidden="1" x14ac:dyDescent="0.25">
      <c r="A232" s="581">
        <v>6220</v>
      </c>
      <c r="B232" s="52" t="s">
        <v>212</v>
      </c>
      <c r="C232" s="53">
        <f t="shared" si="283"/>
        <v>0</v>
      </c>
      <c r="D232" s="228">
        <v>0</v>
      </c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392">
        <f t="shared" si="308"/>
        <v>0</v>
      </c>
      <c r="F233" s="400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14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28">
        <v>0</v>
      </c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392">
        <f t="shared" ref="E235:F235" si="309">SUM(E236:E237)</f>
        <v>0</v>
      </c>
      <c r="F235" s="400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14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29">
        <v>0</v>
      </c>
      <c r="E236" s="389"/>
      <c r="F236" s="400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14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29">
        <v>0</v>
      </c>
      <c r="E237" s="389"/>
      <c r="F237" s="400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14">
        <f t="shared" si="315"/>
        <v>0</v>
      </c>
      <c r="M237" s="320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392">
        <f t="shared" ref="E238:F238" si="317">SUM(E239:E243)</f>
        <v>0</v>
      </c>
      <c r="F238" s="400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14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>
        <v>0</v>
      </c>
      <c r="E239" s="389"/>
      <c r="F239" s="400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14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>
        <v>0</v>
      </c>
      <c r="E240" s="389"/>
      <c r="F240" s="400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14">
        <f t="shared" si="323"/>
        <v>0</v>
      </c>
      <c r="M240" s="320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29">
        <v>0</v>
      </c>
      <c r="E241" s="389"/>
      <c r="F241" s="400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14">
        <f t="shared" si="323"/>
        <v>0</v>
      </c>
      <c r="M241" s="320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29">
        <v>0</v>
      </c>
      <c r="E242" s="389"/>
      <c r="F242" s="400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14">
        <f t="shared" si="323"/>
        <v>0</v>
      </c>
      <c r="M242" s="320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29">
        <v>0</v>
      </c>
      <c r="E243" s="389"/>
      <c r="F243" s="400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14">
        <f t="shared" si="323"/>
        <v>0</v>
      </c>
      <c r="M243" s="320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29">
        <v>0</v>
      </c>
      <c r="E244" s="389"/>
      <c r="F244" s="400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14">
        <f t="shared" si="323"/>
        <v>0</v>
      </c>
      <c r="M244" s="320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29">
        <v>0</v>
      </c>
      <c r="E245" s="389"/>
      <c r="F245" s="400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14">
        <f t="shared" si="323"/>
        <v>0</v>
      </c>
      <c r="M245" s="320"/>
      <c r="N245" s="60"/>
      <c r="O245" s="114">
        <f t="shared" si="324"/>
        <v>0</v>
      </c>
      <c r="P245" s="111"/>
    </row>
    <row r="246" spans="1:16" ht="24" hidden="1" x14ac:dyDescent="0.25">
      <c r="A246" s="581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388">
        <f t="shared" ref="E246:O246" si="325">SUM(E247:E250)</f>
        <v>0</v>
      </c>
      <c r="F246" s="411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20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29">
        <v>0</v>
      </c>
      <c r="E247" s="389"/>
      <c r="F247" s="400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14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29">
        <v>0</v>
      </c>
      <c r="E248" s="389"/>
      <c r="F248" s="400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14">
        <f t="shared" si="328"/>
        <v>0</v>
      </c>
      <c r="M248" s="320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29">
        <v>0</v>
      </c>
      <c r="E249" s="389"/>
      <c r="F249" s="400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14">
        <f t="shared" si="328"/>
        <v>0</v>
      </c>
      <c r="M249" s="320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>
        <v>0</v>
      </c>
      <c r="E250" s="389"/>
      <c r="F250" s="400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14">
        <f t="shared" si="328"/>
        <v>0</v>
      </c>
      <c r="M250" s="320"/>
      <c r="N250" s="60"/>
      <c r="O250" s="114">
        <f t="shared" si="329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387">
        <f t="shared" ref="E251:O251" si="330">SUM(E252,E257,E258)</f>
        <v>0</v>
      </c>
      <c r="F251" s="402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17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</row>
    <row r="252" spans="1:16" ht="24" hidden="1" x14ac:dyDescent="0.25">
      <c r="A252" s="581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388">
        <f t="shared" ref="E252:O252" si="331">SUM(E253:E256)</f>
        <v>0</v>
      </c>
      <c r="F252" s="411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2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29">
        <v>0</v>
      </c>
      <c r="E253" s="389"/>
      <c r="F253" s="400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14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29">
        <v>0</v>
      </c>
      <c r="E254" s="389"/>
      <c r="F254" s="400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14">
        <f t="shared" si="334"/>
        <v>0</v>
      </c>
      <c r="M254" s="320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29">
        <v>0</v>
      </c>
      <c r="E255" s="389"/>
      <c r="F255" s="400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14">
        <f t="shared" si="334"/>
        <v>0</v>
      </c>
      <c r="M255" s="320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28">
        <v>0</v>
      </c>
      <c r="E256" s="393"/>
      <c r="F256" s="411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20">
        <f t="shared" si="334"/>
        <v>0</v>
      </c>
      <c r="M256" s="319"/>
      <c r="N256" s="55"/>
      <c r="O256" s="120">
        <f t="shared" si="335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283"/>
        <v>0</v>
      </c>
      <c r="D257" s="234">
        <v>0</v>
      </c>
      <c r="E257" s="604"/>
      <c r="F257" s="605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305">
        <f t="shared" si="334"/>
        <v>0</v>
      </c>
      <c r="M257" s="323"/>
      <c r="N257" s="129"/>
      <c r="O257" s="305">
        <f t="shared" si="335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29">
        <v>0</v>
      </c>
      <c r="E258" s="389"/>
      <c r="F258" s="400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14">
        <f t="shared" si="334"/>
        <v>0</v>
      </c>
      <c r="M258" s="320"/>
      <c r="N258" s="60"/>
      <c r="O258" s="114">
        <f t="shared" si="335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387">
        <f t="shared" ref="E259:O259" si="336">SUM(E260,E264)</f>
        <v>0</v>
      </c>
      <c r="F259" s="402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17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</row>
    <row r="260" spans="1:16" ht="24" hidden="1" x14ac:dyDescent="0.25">
      <c r="A260" s="581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388">
        <f t="shared" ref="E260:O260" si="337">SUM(E261:E263)</f>
        <v>0</v>
      </c>
      <c r="F260" s="411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20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283"/>
        <v>0</v>
      </c>
      <c r="D261" s="229">
        <v>0</v>
      </c>
      <c r="E261" s="389"/>
      <c r="F261" s="400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14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29">
        <v>0</v>
      </c>
      <c r="E262" s="389"/>
      <c r="F262" s="400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14">
        <f t="shared" si="340"/>
        <v>0</v>
      </c>
      <c r="M262" s="320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29">
        <v>0</v>
      </c>
      <c r="E263" s="389"/>
      <c r="F263" s="400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14">
        <f t="shared" si="340"/>
        <v>0</v>
      </c>
      <c r="M263" s="320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392">
        <f t="shared" ref="E264:F264" si="342">SUM(E265:E268)</f>
        <v>0</v>
      </c>
      <c r="F264" s="400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14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29">
        <v>0</v>
      </c>
      <c r="E265" s="389"/>
      <c r="F265" s="400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14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29">
        <v>0</v>
      </c>
      <c r="E266" s="389"/>
      <c r="F266" s="400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14">
        <f t="shared" si="348"/>
        <v>0</v>
      </c>
      <c r="M266" s="320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>
        <v>0</v>
      </c>
      <c r="E267" s="389"/>
      <c r="F267" s="400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14">
        <f t="shared" si="348"/>
        <v>0</v>
      </c>
      <c r="M267" s="320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29">
        <v>0</v>
      </c>
      <c r="E268" s="389"/>
      <c r="F268" s="400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14">
        <f t="shared" si="348"/>
        <v>0</v>
      </c>
      <c r="M268" s="320"/>
      <c r="N268" s="60"/>
      <c r="O268" s="114">
        <f t="shared" si="349"/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391">
        <f t="shared" ref="E269:F269" si="350">SUM(E270,E281)</f>
        <v>0</v>
      </c>
      <c r="F269" s="41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483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387">
        <f t="shared" ref="E270:F270" si="354">SUM(E271,E272,E275,E276,E280)</f>
        <v>0</v>
      </c>
      <c r="F270" s="402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17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</row>
    <row r="271" spans="1:16" ht="24" hidden="1" x14ac:dyDescent="0.25">
      <c r="A271" s="581">
        <v>7210</v>
      </c>
      <c r="B271" s="52" t="s">
        <v>248</v>
      </c>
      <c r="C271" s="53">
        <f t="shared" si="283"/>
        <v>0</v>
      </c>
      <c r="D271" s="228">
        <v>0</v>
      </c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392">
        <f t="shared" ref="E272:F272" si="358">SUM(E273:E274)</f>
        <v>0</v>
      </c>
      <c r="F272" s="400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14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>
        <v>0</v>
      </c>
      <c r="E273" s="389"/>
      <c r="F273" s="400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14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>
        <v>0</v>
      </c>
      <c r="E274" s="389"/>
      <c r="F274" s="400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14">
        <f t="shared" si="364"/>
        <v>0</v>
      </c>
      <c r="M274" s="320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29">
        <v>0</v>
      </c>
      <c r="E275" s="389"/>
      <c r="F275" s="400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14">
        <f t="shared" si="364"/>
        <v>0</v>
      </c>
      <c r="M275" s="320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O276" si="366">SUM(D277:D279)</f>
        <v>0</v>
      </c>
      <c r="E276" s="392">
        <f t="shared" si="366"/>
        <v>0</v>
      </c>
      <c r="F276" s="400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14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>
        <v>0</v>
      </c>
      <c r="E277" s="389"/>
      <c r="F277" s="400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14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>
        <v>0</v>
      </c>
      <c r="E278" s="389"/>
      <c r="F278" s="400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14">
        <f t="shared" si="371"/>
        <v>0</v>
      </c>
      <c r="M278" s="320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29">
        <v>0</v>
      </c>
      <c r="E279" s="389"/>
      <c r="F279" s="400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14">
        <f t="shared" si="371"/>
        <v>0</v>
      </c>
      <c r="M279" s="320"/>
      <c r="N279" s="60"/>
      <c r="O279" s="114">
        <f t="shared" si="372"/>
        <v>0</v>
      </c>
      <c r="P279" s="111"/>
    </row>
    <row r="280" spans="1:16" ht="24" hidden="1" x14ac:dyDescent="0.25">
      <c r="A280" s="581">
        <v>7260</v>
      </c>
      <c r="B280" s="52" t="s">
        <v>255</v>
      </c>
      <c r="C280" s="53">
        <f t="shared" si="368"/>
        <v>0</v>
      </c>
      <c r="D280" s="228">
        <v>0</v>
      </c>
      <c r="E280" s="393"/>
      <c r="F280" s="411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20">
        <f t="shared" si="371"/>
        <v>0</v>
      </c>
      <c r="M280" s="319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608">
        <f t="shared" si="373"/>
        <v>0</v>
      </c>
      <c r="F281" s="600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166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38">
        <v>0</v>
      </c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392">
        <f t="shared" ref="E283:F283" si="374">SUM(E284:E285)</f>
        <v>0</v>
      </c>
      <c r="F283" s="400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14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368"/>
        <v>0</v>
      </c>
      <c r="D284" s="229">
        <v>0</v>
      </c>
      <c r="E284" s="389"/>
      <c r="F284" s="400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14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>
        <v>0</v>
      </c>
      <c r="E285" s="393"/>
      <c r="F285" s="411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20">
        <f t="shared" si="380"/>
        <v>0</v>
      </c>
      <c r="M285" s="319"/>
      <c r="N285" s="55"/>
      <c r="O285" s="120">
        <f t="shared" si="381"/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368"/>
        <v>294766</v>
      </c>
      <c r="D286" s="239">
        <f t="shared" ref="D286:O286" si="382">SUM(D283,D269,D230,D195,D187,D173,D75,D53)</f>
        <v>294619</v>
      </c>
      <c r="E286" s="394">
        <f t="shared" si="382"/>
        <v>147</v>
      </c>
      <c r="F286" s="413">
        <f t="shared" si="382"/>
        <v>294766</v>
      </c>
      <c r="G286" s="239">
        <f t="shared" si="382"/>
        <v>0</v>
      </c>
      <c r="H286" s="174">
        <f t="shared" si="382"/>
        <v>0</v>
      </c>
      <c r="I286" s="290">
        <f t="shared" si="382"/>
        <v>0</v>
      </c>
      <c r="J286" s="174">
        <f t="shared" si="382"/>
        <v>0</v>
      </c>
      <c r="K286" s="173">
        <f t="shared" si="382"/>
        <v>0</v>
      </c>
      <c r="L286" s="290">
        <f t="shared" si="382"/>
        <v>0</v>
      </c>
      <c r="M286" s="308">
        <f t="shared" si="382"/>
        <v>0</v>
      </c>
      <c r="N286" s="173">
        <f t="shared" si="382"/>
        <v>0</v>
      </c>
      <c r="O286" s="290">
        <f t="shared" si="382"/>
        <v>0</v>
      </c>
      <c r="P286" s="348"/>
    </row>
    <row r="287" spans="1:16" s="21" customFormat="1" ht="13.5" hidden="1" thickTop="1" thickBot="1" x14ac:dyDescent="0.3">
      <c r="A287" s="826" t="s">
        <v>262</v>
      </c>
      <c r="B287" s="827"/>
      <c r="C287" s="181">
        <f t="shared" si="368"/>
        <v>0</v>
      </c>
      <c r="D287" s="240">
        <f>SUM(D24,D25,D41)-D51</f>
        <v>0</v>
      </c>
      <c r="E287" s="395">
        <f t="shared" ref="E287:F287" si="383">SUM(E24,E25,E41)-E51</f>
        <v>0</v>
      </c>
      <c r="F287" s="414">
        <f t="shared" si="383"/>
        <v>0</v>
      </c>
      <c r="G287" s="240">
        <f>SUM(G24,G25,G41)-G51</f>
        <v>0</v>
      </c>
      <c r="H287" s="270">
        <f t="shared" ref="H287:I287" si="384">SUM(H24,H25,H41)-H51</f>
        <v>0</v>
      </c>
      <c r="I287" s="291">
        <f t="shared" si="384"/>
        <v>0</v>
      </c>
      <c r="J287" s="270">
        <f>(J26+J43)-J51</f>
        <v>0</v>
      </c>
      <c r="K287" s="176">
        <f t="shared" ref="K287:L287" si="385">(K26+K43)-K51</f>
        <v>0</v>
      </c>
      <c r="L287" s="291">
        <f t="shared" si="385"/>
        <v>0</v>
      </c>
      <c r="M287" s="181">
        <f>M45-M51</f>
        <v>0</v>
      </c>
      <c r="N287" s="176">
        <f t="shared" ref="N287:O287" si="386">N45-N51</f>
        <v>0</v>
      </c>
      <c r="O287" s="291">
        <f t="shared" si="386"/>
        <v>0</v>
      </c>
      <c r="P287" s="183"/>
    </row>
    <row r="288" spans="1:16" s="21" customFormat="1" ht="12.75" hidden="1" thickTop="1" x14ac:dyDescent="0.25">
      <c r="A288" s="828" t="s">
        <v>263</v>
      </c>
      <c r="B288" s="829"/>
      <c r="C288" s="161">
        <f t="shared" si="368"/>
        <v>0</v>
      </c>
      <c r="D288" s="241">
        <f t="shared" ref="D288:O288" si="387">SUM(D289,D290)-D297+D298</f>
        <v>0</v>
      </c>
      <c r="E288" s="396">
        <f t="shared" si="387"/>
        <v>0</v>
      </c>
      <c r="F288" s="415">
        <f t="shared" si="387"/>
        <v>0</v>
      </c>
      <c r="G288" s="241">
        <f t="shared" si="387"/>
        <v>0</v>
      </c>
      <c r="H288" s="271">
        <f t="shared" si="387"/>
        <v>0</v>
      </c>
      <c r="I288" s="159">
        <f t="shared" si="387"/>
        <v>0</v>
      </c>
      <c r="J288" s="271">
        <f t="shared" si="387"/>
        <v>0</v>
      </c>
      <c r="K288" s="158">
        <f t="shared" si="387"/>
        <v>0</v>
      </c>
      <c r="L288" s="159">
        <f t="shared" si="387"/>
        <v>0</v>
      </c>
      <c r="M288" s="161">
        <f t="shared" si="387"/>
        <v>0</v>
      </c>
      <c r="N288" s="158">
        <f t="shared" si="387"/>
        <v>0</v>
      </c>
      <c r="O288" s="159">
        <f t="shared" si="387"/>
        <v>0</v>
      </c>
      <c r="P288" s="349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3">
        <f t="shared" ref="D289:O289" si="388">D21-D283</f>
        <v>0</v>
      </c>
      <c r="E289" s="380">
        <f t="shared" si="388"/>
        <v>0</v>
      </c>
      <c r="F289" s="406">
        <f t="shared" si="388"/>
        <v>0</v>
      </c>
      <c r="G289" s="223">
        <f t="shared" si="388"/>
        <v>0</v>
      </c>
      <c r="H289" s="256">
        <f t="shared" si="388"/>
        <v>0</v>
      </c>
      <c r="I289" s="91">
        <f t="shared" si="388"/>
        <v>0</v>
      </c>
      <c r="J289" s="256">
        <f t="shared" si="388"/>
        <v>0</v>
      </c>
      <c r="K289" s="90">
        <f t="shared" si="388"/>
        <v>0</v>
      </c>
      <c r="L289" s="9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396">
        <f t="shared" si="389"/>
        <v>0</v>
      </c>
      <c r="F290" s="415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9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09"/>
      <c r="F291" s="555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304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389"/>
      <c r="F292" s="400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14">
        <f t="shared" si="392"/>
        <v>0</v>
      </c>
      <c r="M292" s="320"/>
      <c r="N292" s="60"/>
      <c r="O292" s="114">
        <f t="shared" si="393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389"/>
      <c r="F293" s="400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14">
        <f t="shared" si="392"/>
        <v>0</v>
      </c>
      <c r="M293" s="320"/>
      <c r="N293" s="60"/>
      <c r="O293" s="114">
        <f t="shared" si="393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14">
        <f t="shared" si="392"/>
        <v>0</v>
      </c>
      <c r="M294" s="320"/>
      <c r="N294" s="60"/>
      <c r="O294" s="114">
        <f t="shared" si="393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389"/>
      <c r="F295" s="400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14">
        <f t="shared" si="392"/>
        <v>0</v>
      </c>
      <c r="M295" s="320"/>
      <c r="N295" s="60"/>
      <c r="O295" s="114">
        <f t="shared" si="393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604"/>
      <c r="F296" s="605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305">
        <f t="shared" si="392"/>
        <v>0</v>
      </c>
      <c r="M296" s="323"/>
      <c r="N296" s="129"/>
      <c r="O296" s="305">
        <f t="shared" si="393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610"/>
      <c r="F297" s="414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291">
        <f t="shared" si="392"/>
        <v>0</v>
      </c>
      <c r="M297" s="327"/>
      <c r="N297" s="182"/>
      <c r="O297" s="291">
        <f t="shared" si="393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603"/>
      <c r="F298" s="402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17">
        <f t="shared" si="392"/>
        <v>0</v>
      </c>
      <c r="M298" s="322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</sheetData>
  <sheetProtection algorithmName="SHA-512" hashValue="Tu2+NjHSwBxZalWxDR4VxuuGJwMvPXRSxEEh1nzuncuaETnyyr/CrGTl7ivH8XoILATtYLwWIYJB2O6lMRD8sQ==" saltValue="NRXwiLZ/vU3sN5UOKYBHGg==" spinCount="100000" sheet="1" objects="1" scenarios="1" formatCells="0" formatColumns="0" formatRows="0"/>
  <autoFilter ref="A18:P298">
    <filterColumn colId="2">
      <filters blank="1">
        <filter val="11 303"/>
        <filter val="11 603"/>
        <filter val="283 163"/>
        <filter val="294 766"/>
        <filter val="3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26.pielikums Jūrmalas pilsētas domes
2018.gada 22.novembra saistošajiem noteikumiem Nr.43
(protokols Nr.16, 28.punkts) 
 </firstHeader>
    <firstFooter>&amp;L&amp;9&amp;D; &amp;T&amp;R&amp;9&amp;P (&amp;N)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2"/>
  <sheetViews>
    <sheetView view="pageLayout" zoomScaleNormal="100" workbookViewId="0">
      <selection activeCell="T9" sqref="T9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327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320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321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322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323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15" customHeight="1" x14ac:dyDescent="0.25">
      <c r="A7" s="2" t="s">
        <v>4</v>
      </c>
      <c r="B7" s="3"/>
      <c r="C7" s="884" t="s">
        <v>326</v>
      </c>
      <c r="D7" s="884"/>
      <c r="E7" s="884"/>
      <c r="F7" s="884"/>
      <c r="G7" s="884"/>
      <c r="H7" s="884"/>
      <c r="I7" s="884"/>
      <c r="J7" s="884"/>
      <c r="K7" s="884"/>
      <c r="L7" s="884"/>
      <c r="M7" s="884"/>
      <c r="N7" s="884"/>
      <c r="O7" s="884"/>
      <c r="P7" s="885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 t="s">
        <v>324</v>
      </c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77" t="s">
        <v>14</v>
      </c>
      <c r="G16" s="853" t="s">
        <v>313</v>
      </c>
      <c r="H16" s="878" t="s">
        <v>319</v>
      </c>
      <c r="I16" s="873" t="s">
        <v>308</v>
      </c>
      <c r="J16" s="874" t="s">
        <v>314</v>
      </c>
      <c r="K16" s="875" t="s">
        <v>317</v>
      </c>
      <c r="L16" s="879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78"/>
      <c r="I17" s="873"/>
      <c r="J17" s="833"/>
      <c r="K17" s="876"/>
      <c r="L17" s="880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194">
        <v>8</v>
      </c>
      <c r="I18" s="12">
        <v>9</v>
      </c>
      <c r="J18" s="243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373"/>
      <c r="I19" s="97"/>
      <c r="J19" s="244"/>
      <c r="K19" s="370"/>
      <c r="L19" s="97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28243</v>
      </c>
      <c r="D20" s="210">
        <f>SUM(D21,D24,D25,D41,D43)</f>
        <v>28243</v>
      </c>
      <c r="E20" s="371">
        <f t="shared" ref="E20:F20" si="0">SUM(E21,E24,E25,E41,E43)</f>
        <v>0</v>
      </c>
      <c r="F20" s="398">
        <f t="shared" si="0"/>
        <v>28243</v>
      </c>
      <c r="G20" s="210">
        <f>SUM(G21,G24,G43)</f>
        <v>0</v>
      </c>
      <c r="H20" s="195">
        <f t="shared" ref="H20:I20" si="1">SUM(H21,H24,H43)</f>
        <v>0</v>
      </c>
      <c r="I20" s="398">
        <f t="shared" si="1"/>
        <v>0</v>
      </c>
      <c r="J20" s="245">
        <f>SUM(J21,J26,J43)</f>
        <v>0</v>
      </c>
      <c r="K20" s="371">
        <f t="shared" ref="K20:L20" si="2">SUM(K21,K26,K43)</f>
        <v>0</v>
      </c>
      <c r="L20" s="398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</row>
    <row r="21" spans="1:16" ht="12.75" thickTop="1" x14ac:dyDescent="0.25">
      <c r="A21" s="27"/>
      <c r="B21" s="28" t="s">
        <v>20</v>
      </c>
      <c r="C21" s="29">
        <f t="shared" ref="C21:C84" si="4">F21+I21+L21+O21</f>
        <v>1283</v>
      </c>
      <c r="D21" s="211">
        <f>SUM(D22:D23)</f>
        <v>1283</v>
      </c>
      <c r="E21" s="372">
        <f t="shared" ref="E21" si="5">SUM(E22:E23)</f>
        <v>0</v>
      </c>
      <c r="F21" s="399">
        <f>SUM(F22:F23)</f>
        <v>1283</v>
      </c>
      <c r="G21" s="211">
        <f>SUM(G22:G23)</f>
        <v>0</v>
      </c>
      <c r="H21" s="196">
        <f t="shared" ref="H21:I21" si="6">SUM(H22:H23)</f>
        <v>0</v>
      </c>
      <c r="I21" s="399">
        <f t="shared" si="6"/>
        <v>0</v>
      </c>
      <c r="J21" s="246">
        <f>SUM(J22:J23)</f>
        <v>0</v>
      </c>
      <c r="K21" s="372">
        <f t="shared" ref="K21:L21" si="7">SUM(K22:K23)</f>
        <v>0</v>
      </c>
      <c r="L21" s="399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</row>
    <row r="22" spans="1:16" hidden="1" x14ac:dyDescent="0.25">
      <c r="A22" s="32"/>
      <c r="B22" s="33" t="s">
        <v>21</v>
      </c>
      <c r="C22" s="34">
        <f t="shared" si="4"/>
        <v>0</v>
      </c>
      <c r="D22" s="212"/>
      <c r="E22" s="35"/>
      <c r="F22" s="350">
        <f>D22+E22</f>
        <v>0</v>
      </c>
      <c r="G22" s="212"/>
      <c r="H22" s="247"/>
      <c r="I22" s="353">
        <f>G22+H22</f>
        <v>0</v>
      </c>
      <c r="J22" s="247"/>
      <c r="K22" s="35"/>
      <c r="L22" s="197">
        <f>J22+K22</f>
        <v>0</v>
      </c>
      <c r="M22" s="310"/>
      <c r="N22" s="35"/>
      <c r="O22" s="353">
        <f>M22+N22</f>
        <v>0</v>
      </c>
      <c r="P22" s="36"/>
    </row>
    <row r="23" spans="1:16" x14ac:dyDescent="0.25">
      <c r="A23" s="37"/>
      <c r="B23" s="38" t="s">
        <v>22</v>
      </c>
      <c r="C23" s="39">
        <f t="shared" si="4"/>
        <v>1283</v>
      </c>
      <c r="D23" s="213">
        <v>1283</v>
      </c>
      <c r="E23" s="374"/>
      <c r="F23" s="400">
        <f>D23+E23</f>
        <v>1283</v>
      </c>
      <c r="G23" s="213"/>
      <c r="H23" s="375"/>
      <c r="I23" s="401">
        <f>G23+H23</f>
        <v>0</v>
      </c>
      <c r="J23" s="248"/>
      <c r="K23" s="374"/>
      <c r="L23" s="401">
        <f>J23+K23</f>
        <v>0</v>
      </c>
      <c r="M23" s="363"/>
      <c r="N23" s="40"/>
      <c r="O23" s="303">
        <f>M23+N23</f>
        <v>0</v>
      </c>
      <c r="P23" s="167"/>
    </row>
    <row r="24" spans="1:16" s="21" customFormat="1" ht="24.75" hidden="1" thickBot="1" x14ac:dyDescent="0.3">
      <c r="A24" s="41">
        <v>19300</v>
      </c>
      <c r="B24" s="41" t="s">
        <v>304</v>
      </c>
      <c r="C24" s="42">
        <f>F24+I24</f>
        <v>0</v>
      </c>
      <c r="D24" s="214"/>
      <c r="E24" s="43"/>
      <c r="F24" s="351">
        <f>D24+E24</f>
        <v>0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292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" x14ac:dyDescent="0.25">
      <c r="A25" s="185">
        <v>21194</v>
      </c>
      <c r="B25" s="46" t="s">
        <v>24</v>
      </c>
      <c r="C25" s="47">
        <f>F25</f>
        <v>26960</v>
      </c>
      <c r="D25" s="215">
        <v>26960</v>
      </c>
      <c r="E25" s="376"/>
      <c r="F25" s="402">
        <f>D25+E25</f>
        <v>26960</v>
      </c>
      <c r="G25" s="216" t="s">
        <v>23</v>
      </c>
      <c r="H25" s="293" t="s">
        <v>23</v>
      </c>
      <c r="I25" s="403" t="s">
        <v>23</v>
      </c>
      <c r="J25" s="250" t="s">
        <v>23</v>
      </c>
      <c r="K25" s="377" t="s">
        <v>23</v>
      </c>
      <c r="L25" s="403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" hidden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48" t="s">
        <v>23</v>
      </c>
      <c r="F26" s="27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" hidden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48" t="s">
        <v>23</v>
      </c>
      <c r="F27" s="27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" t="s">
        <v>23</v>
      </c>
      <c r="F28" s="274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197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" t="s">
        <v>23</v>
      </c>
      <c r="F29" s="275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198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" t="s">
        <v>23</v>
      </c>
      <c r="F30" s="275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198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48" t="s">
        <v>23</v>
      </c>
      <c r="F31" s="27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65" t="s">
        <v>23</v>
      </c>
      <c r="F32" s="71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6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hidden="1" x14ac:dyDescent="0.25">
      <c r="A33" s="51">
        <v>21380</v>
      </c>
      <c r="B33" s="46" t="s">
        <v>31</v>
      </c>
      <c r="C33" s="47">
        <f t="shared" si="10"/>
        <v>0</v>
      </c>
      <c r="D33" s="216" t="s">
        <v>23</v>
      </c>
      <c r="E33" s="48" t="s">
        <v>23</v>
      </c>
      <c r="F33" s="27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2" t="s">
        <v>23</v>
      </c>
      <c r="N33" s="48" t="s">
        <v>23</v>
      </c>
      <c r="O33" s="49" t="s">
        <v>23</v>
      </c>
      <c r="P33" s="332"/>
    </row>
    <row r="34" spans="1:16" hidden="1" x14ac:dyDescent="0.25">
      <c r="A34" s="33">
        <v>21381</v>
      </c>
      <c r="B34" s="52" t="s">
        <v>306</v>
      </c>
      <c r="C34" s="53">
        <f t="shared" si="10"/>
        <v>0</v>
      </c>
      <c r="D34" s="217" t="s">
        <v>23</v>
      </c>
      <c r="E34" s="54" t="s">
        <v>23</v>
      </c>
      <c r="F34" s="274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197">
        <f>J34+K34</f>
        <v>0</v>
      </c>
      <c r="M34" s="313" t="s">
        <v>23</v>
      </c>
      <c r="N34" s="54" t="s">
        <v>23</v>
      </c>
      <c r="O34" s="56" t="s">
        <v>23</v>
      </c>
      <c r="P34" s="333"/>
    </row>
    <row r="35" spans="1:16" ht="24" hidden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" t="s">
        <v>23</v>
      </c>
      <c r="F35" s="275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198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hidden="1" customHeight="1" x14ac:dyDescent="0.25">
      <c r="A36" s="51">
        <v>21390</v>
      </c>
      <c r="B36" s="46" t="s">
        <v>307</v>
      </c>
      <c r="C36" s="47">
        <f t="shared" si="10"/>
        <v>0</v>
      </c>
      <c r="D36" s="216" t="s">
        <v>23</v>
      </c>
      <c r="E36" s="48" t="s">
        <v>23</v>
      </c>
      <c r="F36" s="27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2" t="s">
        <v>23</v>
      </c>
      <c r="N36" s="48" t="s">
        <v>23</v>
      </c>
      <c r="O36" s="49" t="s">
        <v>23</v>
      </c>
      <c r="P36" s="332"/>
    </row>
    <row r="37" spans="1:16" ht="24" hidden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" t="s">
        <v>23</v>
      </c>
      <c r="F37" s="274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197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idden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" t="s">
        <v>23</v>
      </c>
      <c r="F38" s="275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198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idden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" t="s">
        <v>23</v>
      </c>
      <c r="F39" s="275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198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" hidden="1" x14ac:dyDescent="0.25">
      <c r="A40" s="188">
        <v>21399</v>
      </c>
      <c r="B40" s="163" t="s">
        <v>36</v>
      </c>
      <c r="C40" s="164">
        <f t="shared" si="10"/>
        <v>0</v>
      </c>
      <c r="D40" s="220" t="s">
        <v>23</v>
      </c>
      <c r="E40" s="76" t="s">
        <v>23</v>
      </c>
      <c r="F40" s="27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357">
        <f>J40+K40</f>
        <v>0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168">
        <f t="shared" ref="E41:F41" si="15">SUM(E42)</f>
        <v>0</v>
      </c>
      <c r="F41" s="277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294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193"/>
      <c r="F42" s="285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295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75">
        <f t="shared" ref="E43:F43" si="16">E44</f>
        <v>0</v>
      </c>
      <c r="F43" s="278">
        <f t="shared" si="16"/>
        <v>0</v>
      </c>
      <c r="G43" s="74">
        <f t="shared" ref="G43:L43" si="17">G44</f>
        <v>0</v>
      </c>
      <c r="H43" s="202">
        <f t="shared" si="17"/>
        <v>0</v>
      </c>
      <c r="I43" s="288">
        <f t="shared" si="17"/>
        <v>0</v>
      </c>
      <c r="J43" s="202">
        <f t="shared" si="17"/>
        <v>0</v>
      </c>
      <c r="K43" s="75">
        <f t="shared" si="17"/>
        <v>0</v>
      </c>
      <c r="L43" s="201">
        <f t="shared" si="17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70"/>
      <c r="F44" s="144">
        <f>D44+E44</f>
        <v>0</v>
      </c>
      <c r="G44" s="296"/>
      <c r="H44" s="297"/>
      <c r="I44" s="355">
        <f>G44+H44</f>
        <v>0</v>
      </c>
      <c r="J44" s="297"/>
      <c r="K44" s="70"/>
      <c r="L44" s="356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48" t="s">
        <v>23</v>
      </c>
      <c r="F45" s="27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293" t="s">
        <v>23</v>
      </c>
      <c r="M45" s="68">
        <f>SUM(M46:M47)</f>
        <v>0</v>
      </c>
      <c r="N45" s="75">
        <f t="shared" ref="N45:O45" si="18">SUM(N46:N47)</f>
        <v>0</v>
      </c>
      <c r="O45" s="288">
        <f t="shared" si="18"/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 t="shared" ref="C46:C47" si="19">O46</f>
        <v>0</v>
      </c>
      <c r="D46" s="222" t="s">
        <v>23</v>
      </c>
      <c r="E46" s="80" t="s">
        <v>23</v>
      </c>
      <c r="F46" s="279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294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 t="shared" si="19"/>
        <v>0</v>
      </c>
      <c r="D47" s="222" t="s">
        <v>23</v>
      </c>
      <c r="E47" s="80" t="s">
        <v>23</v>
      </c>
      <c r="F47" s="279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294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383"/>
      <c r="I48" s="401"/>
      <c r="J48" s="362"/>
      <c r="K48" s="385"/>
      <c r="L48" s="40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84"/>
      <c r="I49" s="405"/>
      <c r="J49" s="361"/>
      <c r="K49" s="379"/>
      <c r="L49" s="405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28243</v>
      </c>
      <c r="D50" s="223">
        <f>SUM(D51,D283)</f>
        <v>28243</v>
      </c>
      <c r="E50" s="380">
        <f t="shared" ref="E50:F50" si="20">SUM(E51,E283)</f>
        <v>0</v>
      </c>
      <c r="F50" s="406">
        <f t="shared" si="20"/>
        <v>28243</v>
      </c>
      <c r="G50" s="223">
        <f>SUM(G51,G283)</f>
        <v>0</v>
      </c>
      <c r="H50" s="179">
        <f t="shared" ref="H50:I50" si="21">SUM(H51,H283)</f>
        <v>0</v>
      </c>
      <c r="I50" s="406">
        <f t="shared" si="21"/>
        <v>0</v>
      </c>
      <c r="J50" s="256">
        <f>SUM(J51,J283)</f>
        <v>0</v>
      </c>
      <c r="K50" s="380">
        <f t="shared" ref="K50:L50" si="22">SUM(K51,K283)</f>
        <v>0</v>
      </c>
      <c r="L50" s="406">
        <f t="shared" si="22"/>
        <v>0</v>
      </c>
      <c r="M50" s="89">
        <f>SUM(M51,M283)</f>
        <v>0</v>
      </c>
      <c r="N50" s="90">
        <f t="shared" ref="N50:O50" si="23">SUM(N51,N283)</f>
        <v>0</v>
      </c>
      <c r="O50" s="91">
        <f t="shared" si="23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3680</v>
      </c>
      <c r="D51" s="224">
        <f>SUM(D52,D194)</f>
        <v>3680</v>
      </c>
      <c r="E51" s="381">
        <f t="shared" ref="E51:F51" si="24">SUM(E52,E194)</f>
        <v>0</v>
      </c>
      <c r="F51" s="407">
        <f t="shared" si="24"/>
        <v>3680</v>
      </c>
      <c r="G51" s="224">
        <f>SUM(G52,G194)</f>
        <v>0</v>
      </c>
      <c r="H51" s="203">
        <f t="shared" ref="H51:I51" si="25">SUM(H52,H194)</f>
        <v>0</v>
      </c>
      <c r="I51" s="407">
        <f t="shared" si="25"/>
        <v>0</v>
      </c>
      <c r="J51" s="257">
        <f>SUM(J52,J194)</f>
        <v>0</v>
      </c>
      <c r="K51" s="381">
        <f t="shared" ref="K51:L51" si="26">SUM(K52,K194)</f>
        <v>0</v>
      </c>
      <c r="L51" s="407">
        <f t="shared" si="26"/>
        <v>0</v>
      </c>
      <c r="M51" s="94">
        <f>SUM(M52,M194)</f>
        <v>0</v>
      </c>
      <c r="N51" s="95">
        <f t="shared" ref="N51:O51" si="27">SUM(N52,N194)</f>
        <v>0</v>
      </c>
      <c r="O51" s="96">
        <f t="shared" si="27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2302</v>
      </c>
      <c r="D52" s="225">
        <f>SUM(D53,D75,D173,D187)</f>
        <v>2306</v>
      </c>
      <c r="E52" s="382">
        <f t="shared" ref="E52:F52" si="28">SUM(E53,E75,E173,E187)</f>
        <v>-4</v>
      </c>
      <c r="F52" s="408">
        <f t="shared" si="28"/>
        <v>2302</v>
      </c>
      <c r="G52" s="225">
        <f>SUM(G53,G75,G173,G187)</f>
        <v>0</v>
      </c>
      <c r="H52" s="204">
        <f t="shared" ref="H52:I52" si="29">SUM(H53,H75,H173,H187)</f>
        <v>0</v>
      </c>
      <c r="I52" s="408">
        <f t="shared" si="29"/>
        <v>0</v>
      </c>
      <c r="J52" s="258">
        <f>SUM(J53,J75,J173,J187)</f>
        <v>0</v>
      </c>
      <c r="K52" s="382">
        <f t="shared" ref="K52:L52" si="30">SUM(K53,K75,K173,K187)</f>
        <v>0</v>
      </c>
      <c r="L52" s="408">
        <f t="shared" si="30"/>
        <v>0</v>
      </c>
      <c r="M52" s="98">
        <f>SUM(M53,M75,M173,M187)</f>
        <v>0</v>
      </c>
      <c r="N52" s="99">
        <f t="shared" ref="N52:O52" si="31">SUM(N53,N75,N173,N187)</f>
        <v>0</v>
      </c>
      <c r="O52" s="100">
        <f t="shared" si="31"/>
        <v>0</v>
      </c>
      <c r="P52" s="342"/>
    </row>
    <row r="53" spans="1:16" s="21" customFormat="1" hidden="1" x14ac:dyDescent="0.25">
      <c r="A53" s="101">
        <v>1000</v>
      </c>
      <c r="B53" s="101" t="s">
        <v>47</v>
      </c>
      <c r="C53" s="102">
        <f t="shared" si="4"/>
        <v>0</v>
      </c>
      <c r="D53" s="226">
        <f>SUM(D54,D67)</f>
        <v>0</v>
      </c>
      <c r="E53" s="103">
        <f t="shared" ref="E53:F53" si="32">SUM(E54,E67)</f>
        <v>0</v>
      </c>
      <c r="F53" s="280">
        <f t="shared" si="32"/>
        <v>0</v>
      </c>
      <c r="G53" s="226">
        <f>SUM(G54,G67)</f>
        <v>0</v>
      </c>
      <c r="H53" s="259">
        <f t="shared" ref="H53:I53" si="33">SUM(H54,H67)</f>
        <v>0</v>
      </c>
      <c r="I53" s="104">
        <f t="shared" si="33"/>
        <v>0</v>
      </c>
      <c r="J53" s="259">
        <f>SUM(J54,J67)</f>
        <v>0</v>
      </c>
      <c r="K53" s="103">
        <f t="shared" ref="K53:L53" si="34">SUM(K54,K67)</f>
        <v>0</v>
      </c>
      <c r="L53" s="137">
        <f t="shared" si="34"/>
        <v>0</v>
      </c>
      <c r="M53" s="102">
        <f>SUM(M54,M67)</f>
        <v>0</v>
      </c>
      <c r="N53" s="103">
        <f t="shared" ref="N53:O53" si="35">SUM(N54,N67)</f>
        <v>0</v>
      </c>
      <c r="O53" s="104">
        <f t="shared" si="35"/>
        <v>0</v>
      </c>
      <c r="P53" s="343"/>
    </row>
    <row r="54" spans="1:16" hidden="1" x14ac:dyDescent="0.25">
      <c r="A54" s="46">
        <v>1100</v>
      </c>
      <c r="B54" s="105" t="s">
        <v>48</v>
      </c>
      <c r="C54" s="47">
        <f t="shared" si="4"/>
        <v>0</v>
      </c>
      <c r="D54" s="227">
        <f>SUM(D55,D58,D66)</f>
        <v>0</v>
      </c>
      <c r="E54" s="50">
        <f t="shared" ref="E54:F54" si="36">SUM(E55,E58,E66)</f>
        <v>0</v>
      </c>
      <c r="F54" s="281">
        <f t="shared" si="36"/>
        <v>0</v>
      </c>
      <c r="G54" s="227">
        <f>SUM(G55,G58,G66)</f>
        <v>0</v>
      </c>
      <c r="H54" s="106">
        <f t="shared" ref="H54:I54" si="37">SUM(H55,H58,H66)</f>
        <v>0</v>
      </c>
      <c r="I54" s="117">
        <f t="shared" si="37"/>
        <v>0</v>
      </c>
      <c r="J54" s="106">
        <f>SUM(J55,J58,J66)</f>
        <v>0</v>
      </c>
      <c r="K54" s="50">
        <f t="shared" ref="K54:L54" si="38">SUM(K55,K58,K66)</f>
        <v>0</v>
      </c>
      <c r="L54" s="126">
        <f t="shared" si="38"/>
        <v>0</v>
      </c>
      <c r="M54" s="130">
        <f>SUM(M55,M58,M66)</f>
        <v>0</v>
      </c>
      <c r="N54" s="131">
        <f t="shared" ref="N54:O54" si="39">SUM(N55,N58,N66)</f>
        <v>0</v>
      </c>
      <c r="O54" s="289">
        <f t="shared" si="39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108">
        <f t="shared" ref="E55:F55" si="40">SUM(E56:E57)</f>
        <v>0</v>
      </c>
      <c r="F55" s="282">
        <f t="shared" si="40"/>
        <v>0</v>
      </c>
      <c r="G55" s="132">
        <f>SUM(G56:G57)</f>
        <v>0</v>
      </c>
      <c r="H55" s="205">
        <f t="shared" ref="H55:I55" si="41">SUM(H56:H57)</f>
        <v>0</v>
      </c>
      <c r="I55" s="109">
        <f t="shared" si="41"/>
        <v>0</v>
      </c>
      <c r="J55" s="205">
        <f>SUM(J56:J57)</f>
        <v>0</v>
      </c>
      <c r="K55" s="108">
        <f t="shared" ref="K55:L55" si="42">SUM(K56:K57)</f>
        <v>0</v>
      </c>
      <c r="L55" s="136">
        <f t="shared" si="42"/>
        <v>0</v>
      </c>
      <c r="M55" s="84">
        <f>SUM(M56:M57)</f>
        <v>0</v>
      </c>
      <c r="N55" s="108">
        <f t="shared" ref="N55:O55" si="43">SUM(N56:N57)</f>
        <v>0</v>
      </c>
      <c r="O55" s="109">
        <f t="shared" si="43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/>
      <c r="E56" s="55"/>
      <c r="F56" s="283">
        <f t="shared" ref="F56:F57" si="44">D56+E56</f>
        <v>0</v>
      </c>
      <c r="G56" s="228"/>
      <c r="H56" s="260"/>
      <c r="I56" s="120">
        <f t="shared" ref="I56:I57" si="45">G56+H56</f>
        <v>0</v>
      </c>
      <c r="J56" s="260"/>
      <c r="K56" s="55"/>
      <c r="L56" s="139">
        <f t="shared" ref="L56:L57" si="46"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29"/>
      <c r="E57" s="60"/>
      <c r="F57" s="146">
        <f t="shared" si="44"/>
        <v>0</v>
      </c>
      <c r="G57" s="229"/>
      <c r="H57" s="261"/>
      <c r="I57" s="114">
        <f t="shared" si="45"/>
        <v>0</v>
      </c>
      <c r="J57" s="261"/>
      <c r="K57" s="60"/>
      <c r="L57" s="135">
        <f t="shared" si="46"/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0">
        <f>SUM(D59:D65)</f>
        <v>0</v>
      </c>
      <c r="E58" s="113">
        <f t="shared" ref="E58:F58" si="47">SUM(E59:E65)</f>
        <v>0</v>
      </c>
      <c r="F58" s="146">
        <f t="shared" si="47"/>
        <v>0</v>
      </c>
      <c r="G58" s="230">
        <f>SUM(G59:G65)</f>
        <v>0</v>
      </c>
      <c r="H58" s="121">
        <f t="shared" ref="H58:I58" si="48">SUM(H59:H65)</f>
        <v>0</v>
      </c>
      <c r="I58" s="114">
        <f t="shared" si="48"/>
        <v>0</v>
      </c>
      <c r="J58" s="121">
        <f>SUM(J59:J65)</f>
        <v>0</v>
      </c>
      <c r="K58" s="113">
        <f t="shared" ref="K58:L58" si="49">SUM(K59:K65)</f>
        <v>0</v>
      </c>
      <c r="L58" s="135">
        <f t="shared" si="49"/>
        <v>0</v>
      </c>
      <c r="M58" s="58">
        <f>SUM(M59:M65)</f>
        <v>0</v>
      </c>
      <c r="N58" s="113">
        <f t="shared" ref="N58:O58" si="50">SUM(N59:N65)</f>
        <v>0</v>
      </c>
      <c r="O58" s="114">
        <f t="shared" si="50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29"/>
      <c r="E59" s="60"/>
      <c r="F59" s="146">
        <f t="shared" ref="F59:F66" si="51">D59+E59</f>
        <v>0</v>
      </c>
      <c r="G59" s="229"/>
      <c r="H59" s="261"/>
      <c r="I59" s="114">
        <f t="shared" ref="I59:I66" si="52">G59+H59</f>
        <v>0</v>
      </c>
      <c r="J59" s="261"/>
      <c r="K59" s="60"/>
      <c r="L59" s="135">
        <f t="shared" ref="L59:L66" si="53">J59+K59</f>
        <v>0</v>
      </c>
      <c r="M59" s="320"/>
      <c r="N59" s="60"/>
      <c r="O59" s="114">
        <f t="shared" ref="O59:O66" si="54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29"/>
      <c r="E60" s="60"/>
      <c r="F60" s="146">
        <f t="shared" si="51"/>
        <v>0</v>
      </c>
      <c r="G60" s="229"/>
      <c r="H60" s="261"/>
      <c r="I60" s="114">
        <f t="shared" si="52"/>
        <v>0</v>
      </c>
      <c r="J60" s="261"/>
      <c r="K60" s="60"/>
      <c r="L60" s="135">
        <f>J60+K60</f>
        <v>0</v>
      </c>
      <c r="M60" s="320"/>
      <c r="N60" s="60"/>
      <c r="O60" s="114">
        <f t="shared" si="54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29"/>
      <c r="E61" s="60"/>
      <c r="F61" s="146">
        <f t="shared" si="51"/>
        <v>0</v>
      </c>
      <c r="G61" s="229"/>
      <c r="H61" s="261"/>
      <c r="I61" s="114">
        <f t="shared" si="52"/>
        <v>0</v>
      </c>
      <c r="J61" s="261"/>
      <c r="K61" s="60"/>
      <c r="L61" s="135">
        <f t="shared" si="53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/>
      <c r="E62" s="60"/>
      <c r="F62" s="146">
        <f t="shared" si="51"/>
        <v>0</v>
      </c>
      <c r="G62" s="229"/>
      <c r="H62" s="261"/>
      <c r="I62" s="114">
        <f t="shared" si="52"/>
        <v>0</v>
      </c>
      <c r="J62" s="261"/>
      <c r="K62" s="60"/>
      <c r="L62" s="135">
        <f t="shared" si="53"/>
        <v>0</v>
      </c>
      <c r="M62" s="320"/>
      <c r="N62" s="60"/>
      <c r="O62" s="114">
        <f t="shared" si="54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29"/>
      <c r="E63" s="60"/>
      <c r="F63" s="146">
        <f t="shared" si="51"/>
        <v>0</v>
      </c>
      <c r="G63" s="229"/>
      <c r="H63" s="261"/>
      <c r="I63" s="114">
        <f t="shared" si="52"/>
        <v>0</v>
      </c>
      <c r="J63" s="261"/>
      <c r="K63" s="60"/>
      <c r="L63" s="135">
        <f t="shared" si="53"/>
        <v>0</v>
      </c>
      <c r="M63" s="320"/>
      <c r="N63" s="60"/>
      <c r="O63" s="114">
        <f t="shared" si="54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29"/>
      <c r="E64" s="60"/>
      <c r="F64" s="146">
        <f t="shared" si="51"/>
        <v>0</v>
      </c>
      <c r="G64" s="229"/>
      <c r="H64" s="261"/>
      <c r="I64" s="114">
        <f t="shared" si="52"/>
        <v>0</v>
      </c>
      <c r="J64" s="261"/>
      <c r="K64" s="60"/>
      <c r="L64" s="135">
        <f t="shared" si="53"/>
        <v>0</v>
      </c>
      <c r="M64" s="320"/>
      <c r="N64" s="60"/>
      <c r="O64" s="114">
        <f t="shared" si="54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/>
      <c r="E65" s="60"/>
      <c r="F65" s="146">
        <f t="shared" si="51"/>
        <v>0</v>
      </c>
      <c r="G65" s="229"/>
      <c r="H65" s="261"/>
      <c r="I65" s="114">
        <f t="shared" si="52"/>
        <v>0</v>
      </c>
      <c r="J65" s="261"/>
      <c r="K65" s="60"/>
      <c r="L65" s="135">
        <f t="shared" si="53"/>
        <v>0</v>
      </c>
      <c r="M65" s="320"/>
      <c r="N65" s="60"/>
      <c r="O65" s="114">
        <f t="shared" si="54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/>
      <c r="E66" s="115"/>
      <c r="F66" s="282">
        <f t="shared" si="51"/>
        <v>0</v>
      </c>
      <c r="G66" s="231"/>
      <c r="H66" s="262"/>
      <c r="I66" s="109">
        <f t="shared" si="52"/>
        <v>0</v>
      </c>
      <c r="J66" s="262"/>
      <c r="K66" s="115"/>
      <c r="L66" s="136">
        <f t="shared" si="53"/>
        <v>0</v>
      </c>
      <c r="M66" s="321"/>
      <c r="N66" s="115"/>
      <c r="O66" s="109">
        <f t="shared" si="54"/>
        <v>0</v>
      </c>
      <c r="P66" s="116"/>
    </row>
    <row r="67" spans="1:16" ht="24" hidden="1" x14ac:dyDescent="0.25">
      <c r="A67" s="46">
        <v>1200</v>
      </c>
      <c r="B67" s="105" t="s">
        <v>296</v>
      </c>
      <c r="C67" s="47">
        <f t="shared" si="4"/>
        <v>0</v>
      </c>
      <c r="D67" s="227">
        <f>SUM(D68:D69)</f>
        <v>0</v>
      </c>
      <c r="E67" s="50">
        <f t="shared" ref="E67:F67" si="55">SUM(E68:E69)</f>
        <v>0</v>
      </c>
      <c r="F67" s="281">
        <f t="shared" si="55"/>
        <v>0</v>
      </c>
      <c r="G67" s="227">
        <f>SUM(G68:G69)</f>
        <v>0</v>
      </c>
      <c r="H67" s="106">
        <f t="shared" ref="H67:I67" si="56">SUM(H68:H69)</f>
        <v>0</v>
      </c>
      <c r="I67" s="117">
        <f t="shared" si="56"/>
        <v>0</v>
      </c>
      <c r="J67" s="106">
        <f>SUM(J68:J69)</f>
        <v>0</v>
      </c>
      <c r="K67" s="50">
        <f t="shared" ref="K67:L67" si="57">SUM(K68:K69)</f>
        <v>0</v>
      </c>
      <c r="L67" s="126">
        <f t="shared" si="57"/>
        <v>0</v>
      </c>
      <c r="M67" s="47">
        <f>SUM(M68:M69)</f>
        <v>0</v>
      </c>
      <c r="N67" s="50">
        <f t="shared" ref="N67:O67" si="58">SUM(N68:N69)</f>
        <v>0</v>
      </c>
      <c r="O67" s="117">
        <f t="shared" si="58"/>
        <v>0</v>
      </c>
      <c r="P67" s="123"/>
    </row>
    <row r="68" spans="1:16" ht="24" hidden="1" x14ac:dyDescent="0.25">
      <c r="A68" s="118">
        <v>1210</v>
      </c>
      <c r="B68" s="52" t="s">
        <v>60</v>
      </c>
      <c r="C68" s="53">
        <f t="shared" si="4"/>
        <v>0</v>
      </c>
      <c r="D68" s="228"/>
      <c r="E68" s="55"/>
      <c r="F68" s="283">
        <f>D68+E68</f>
        <v>0</v>
      </c>
      <c r="G68" s="228"/>
      <c r="H68" s="260"/>
      <c r="I68" s="120">
        <f>G68+H68</f>
        <v>0</v>
      </c>
      <c r="J68" s="260"/>
      <c r="K68" s="55"/>
      <c r="L68" s="139">
        <f>J68+K68</f>
        <v>0</v>
      </c>
      <c r="M68" s="319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4"/>
        <v>0</v>
      </c>
      <c r="D69" s="230">
        <f>SUM(D70:D74)</f>
        <v>0</v>
      </c>
      <c r="E69" s="113">
        <f t="shared" ref="E69:F69" si="59">SUM(E70:E74)</f>
        <v>0</v>
      </c>
      <c r="F69" s="146">
        <f t="shared" si="59"/>
        <v>0</v>
      </c>
      <c r="G69" s="230">
        <f>SUM(G70:G74)</f>
        <v>0</v>
      </c>
      <c r="H69" s="121">
        <f t="shared" ref="H69:I69" si="60">SUM(H70:H74)</f>
        <v>0</v>
      </c>
      <c r="I69" s="114">
        <f t="shared" si="60"/>
        <v>0</v>
      </c>
      <c r="J69" s="121">
        <f>SUM(J70:J74)</f>
        <v>0</v>
      </c>
      <c r="K69" s="113">
        <f t="shared" ref="K69:L69" si="61">SUM(K70:K74)</f>
        <v>0</v>
      </c>
      <c r="L69" s="135">
        <f t="shared" si="61"/>
        <v>0</v>
      </c>
      <c r="M69" s="58">
        <f>SUM(M70:M74)</f>
        <v>0</v>
      </c>
      <c r="N69" s="113">
        <f t="shared" ref="N69:O69" si="62">SUM(N70:N74)</f>
        <v>0</v>
      </c>
      <c r="O69" s="114">
        <f t="shared" si="62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4"/>
        <v>0</v>
      </c>
      <c r="D70" s="229"/>
      <c r="E70" s="60"/>
      <c r="F70" s="146">
        <f t="shared" ref="F70:F74" si="63">D70+E70</f>
        <v>0</v>
      </c>
      <c r="G70" s="229"/>
      <c r="H70" s="261"/>
      <c r="I70" s="114">
        <f t="shared" ref="I70:I74" si="64">G70+H70</f>
        <v>0</v>
      </c>
      <c r="J70" s="261"/>
      <c r="K70" s="60"/>
      <c r="L70" s="135">
        <f t="shared" ref="L70:L74" si="65">J70+K70</f>
        <v>0</v>
      </c>
      <c r="M70" s="320"/>
      <c r="N70" s="60"/>
      <c r="O70" s="114">
        <f t="shared" ref="O70:O74" si="66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29"/>
      <c r="E71" s="60"/>
      <c r="F71" s="146">
        <f t="shared" si="63"/>
        <v>0</v>
      </c>
      <c r="G71" s="229"/>
      <c r="H71" s="261"/>
      <c r="I71" s="114">
        <f t="shared" si="64"/>
        <v>0</v>
      </c>
      <c r="J71" s="261"/>
      <c r="K71" s="60"/>
      <c r="L71" s="135">
        <f t="shared" si="65"/>
        <v>0</v>
      </c>
      <c r="M71" s="320"/>
      <c r="N71" s="60"/>
      <c r="O71" s="114">
        <f t="shared" si="66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29"/>
      <c r="E72" s="60"/>
      <c r="F72" s="146">
        <f t="shared" si="63"/>
        <v>0</v>
      </c>
      <c r="G72" s="229"/>
      <c r="H72" s="261"/>
      <c r="I72" s="114">
        <f t="shared" si="64"/>
        <v>0</v>
      </c>
      <c r="J72" s="261"/>
      <c r="K72" s="60"/>
      <c r="L72" s="135">
        <f t="shared" si="65"/>
        <v>0</v>
      </c>
      <c r="M72" s="320"/>
      <c r="N72" s="60"/>
      <c r="O72" s="114">
        <f t="shared" si="66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29"/>
      <c r="E73" s="60"/>
      <c r="F73" s="146">
        <f t="shared" si="63"/>
        <v>0</v>
      </c>
      <c r="G73" s="229"/>
      <c r="H73" s="261"/>
      <c r="I73" s="114">
        <f t="shared" si="64"/>
        <v>0</v>
      </c>
      <c r="J73" s="261"/>
      <c r="K73" s="60"/>
      <c r="L73" s="135">
        <f t="shared" si="65"/>
        <v>0</v>
      </c>
      <c r="M73" s="320"/>
      <c r="N73" s="60"/>
      <c r="O73" s="114">
        <f t="shared" si="66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29"/>
      <c r="E74" s="60"/>
      <c r="F74" s="146">
        <f t="shared" si="63"/>
        <v>0</v>
      </c>
      <c r="G74" s="229"/>
      <c r="H74" s="261"/>
      <c r="I74" s="114">
        <f t="shared" si="64"/>
        <v>0</v>
      </c>
      <c r="J74" s="261"/>
      <c r="K74" s="60"/>
      <c r="L74" s="135">
        <f t="shared" si="65"/>
        <v>0</v>
      </c>
      <c r="M74" s="320"/>
      <c r="N74" s="60"/>
      <c r="O74" s="114">
        <f t="shared" si="66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2302</v>
      </c>
      <c r="D75" s="226">
        <f>SUM(D76,D83,D130,D164,D165,D172)</f>
        <v>2306</v>
      </c>
      <c r="E75" s="386">
        <f t="shared" ref="E75:F75" si="67">SUM(E76,E83,E130,E164,E165,E172)</f>
        <v>-4</v>
      </c>
      <c r="F75" s="410">
        <f t="shared" si="67"/>
        <v>2302</v>
      </c>
      <c r="G75" s="226">
        <f>SUM(G76,G83,G130,G164,G165,G172)</f>
        <v>0</v>
      </c>
      <c r="H75" s="137">
        <f t="shared" ref="H75:I75" si="68">SUM(H76,H83,H130,H164,H165,H172)</f>
        <v>0</v>
      </c>
      <c r="I75" s="410">
        <f t="shared" si="68"/>
        <v>0</v>
      </c>
      <c r="J75" s="259">
        <f>SUM(J76,J83,J130,J164,J165,J172)</f>
        <v>0</v>
      </c>
      <c r="K75" s="386">
        <f t="shared" ref="K75:L75" si="69">SUM(K76,K83,K130,K164,K165,K172)</f>
        <v>0</v>
      </c>
      <c r="L75" s="410">
        <f t="shared" si="69"/>
        <v>0</v>
      </c>
      <c r="M75" s="102">
        <f>SUM(M76,M83,M130,M164,M165,M172)</f>
        <v>0</v>
      </c>
      <c r="N75" s="103">
        <f t="shared" ref="N75:O75" si="70">SUM(N76,N83,N130,N164,N165,N172)</f>
        <v>0</v>
      </c>
      <c r="O75" s="104">
        <f t="shared" si="70"/>
        <v>0</v>
      </c>
      <c r="P75" s="343"/>
    </row>
    <row r="76" spans="1:16" ht="24" hidden="1" x14ac:dyDescent="0.25">
      <c r="A76" s="46">
        <v>2100</v>
      </c>
      <c r="B76" s="105" t="s">
        <v>66</v>
      </c>
      <c r="C76" s="47">
        <f t="shared" si="4"/>
        <v>0</v>
      </c>
      <c r="D76" s="227">
        <f>SUM(D77,D80)</f>
        <v>0</v>
      </c>
      <c r="E76" s="50">
        <f t="shared" ref="E76:F76" si="71">SUM(E77,E80)</f>
        <v>0</v>
      </c>
      <c r="F76" s="281">
        <f t="shared" si="71"/>
        <v>0</v>
      </c>
      <c r="G76" s="227">
        <f>SUM(G77,G80)</f>
        <v>0</v>
      </c>
      <c r="H76" s="106">
        <f t="shared" ref="H76:I76" si="72">SUM(H77,H80)</f>
        <v>0</v>
      </c>
      <c r="I76" s="117">
        <f t="shared" si="72"/>
        <v>0</v>
      </c>
      <c r="J76" s="106">
        <f>SUM(J77,J80)</f>
        <v>0</v>
      </c>
      <c r="K76" s="50">
        <f t="shared" ref="K76:L76" si="73">SUM(K77,K80)</f>
        <v>0</v>
      </c>
      <c r="L76" s="126">
        <f t="shared" si="73"/>
        <v>0</v>
      </c>
      <c r="M76" s="47">
        <f>SUM(M77,M80)</f>
        <v>0</v>
      </c>
      <c r="N76" s="50">
        <f t="shared" ref="N76:O76" si="74">SUM(N77,N80)</f>
        <v>0</v>
      </c>
      <c r="O76" s="117">
        <f t="shared" si="74"/>
        <v>0</v>
      </c>
      <c r="P76" s="123"/>
    </row>
    <row r="77" spans="1:16" ht="24" hidden="1" x14ac:dyDescent="0.25">
      <c r="A77" s="118">
        <v>2110</v>
      </c>
      <c r="B77" s="52" t="s">
        <v>67</v>
      </c>
      <c r="C77" s="53">
        <f t="shared" si="4"/>
        <v>0</v>
      </c>
      <c r="D77" s="232">
        <f>SUM(D78:D79)</f>
        <v>0</v>
      </c>
      <c r="E77" s="119">
        <f t="shared" ref="E77:F77" si="75">SUM(E78:E79)</f>
        <v>0</v>
      </c>
      <c r="F77" s="283">
        <f t="shared" si="75"/>
        <v>0</v>
      </c>
      <c r="G77" s="232">
        <f>SUM(G78:G79)</f>
        <v>0</v>
      </c>
      <c r="H77" s="263">
        <f t="shared" ref="H77:I77" si="76">SUM(H78:H79)</f>
        <v>0</v>
      </c>
      <c r="I77" s="120">
        <f t="shared" si="76"/>
        <v>0</v>
      </c>
      <c r="J77" s="263">
        <f>SUM(J78:J79)</f>
        <v>0</v>
      </c>
      <c r="K77" s="119">
        <f t="shared" ref="K77:L77" si="77">SUM(K78:K79)</f>
        <v>0</v>
      </c>
      <c r="L77" s="139">
        <f t="shared" si="77"/>
        <v>0</v>
      </c>
      <c r="M77" s="53">
        <f>SUM(M78:M79)</f>
        <v>0</v>
      </c>
      <c r="N77" s="119">
        <f t="shared" ref="N77:O77" si="78">SUM(N78:N79)</f>
        <v>0</v>
      </c>
      <c r="O77" s="120">
        <f t="shared" si="78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29"/>
      <c r="E78" s="60"/>
      <c r="F78" s="146">
        <f t="shared" ref="F78:F79" si="79">D78+E78</f>
        <v>0</v>
      </c>
      <c r="G78" s="229"/>
      <c r="H78" s="261"/>
      <c r="I78" s="114">
        <f t="shared" ref="I78:I79" si="80">G78+H78</f>
        <v>0</v>
      </c>
      <c r="J78" s="261"/>
      <c r="K78" s="60"/>
      <c r="L78" s="135">
        <f t="shared" ref="L78:L79" si="81">J78+K78</f>
        <v>0</v>
      </c>
      <c r="M78" s="320"/>
      <c r="N78" s="60"/>
      <c r="O78" s="114">
        <f t="shared" ref="O78:O79" si="82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29"/>
      <c r="E79" s="60"/>
      <c r="F79" s="146">
        <f t="shared" si="79"/>
        <v>0</v>
      </c>
      <c r="G79" s="229"/>
      <c r="H79" s="261"/>
      <c r="I79" s="114">
        <f t="shared" si="80"/>
        <v>0</v>
      </c>
      <c r="J79" s="261"/>
      <c r="K79" s="60"/>
      <c r="L79" s="135">
        <f t="shared" si="81"/>
        <v>0</v>
      </c>
      <c r="M79" s="320"/>
      <c r="N79" s="60"/>
      <c r="O79" s="114">
        <f t="shared" si="82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113">
        <f t="shared" ref="E80:F80" si="83">SUM(E81:E82)</f>
        <v>0</v>
      </c>
      <c r="F80" s="146">
        <f t="shared" si="83"/>
        <v>0</v>
      </c>
      <c r="G80" s="230">
        <f>SUM(G81:G82)</f>
        <v>0</v>
      </c>
      <c r="H80" s="121">
        <f t="shared" ref="H80:I80" si="84">SUM(H81:H82)</f>
        <v>0</v>
      </c>
      <c r="I80" s="114">
        <f t="shared" si="84"/>
        <v>0</v>
      </c>
      <c r="J80" s="121">
        <f>SUM(J81:J82)</f>
        <v>0</v>
      </c>
      <c r="K80" s="113">
        <f t="shared" ref="K80:L80" si="85">SUM(K81:K82)</f>
        <v>0</v>
      </c>
      <c r="L80" s="135">
        <f t="shared" si="85"/>
        <v>0</v>
      </c>
      <c r="M80" s="58">
        <f>SUM(M81:M82)</f>
        <v>0</v>
      </c>
      <c r="N80" s="113">
        <f t="shared" ref="N80:O80" si="86">SUM(N81:N82)</f>
        <v>0</v>
      </c>
      <c r="O80" s="114">
        <f t="shared" si="86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/>
      <c r="E81" s="60"/>
      <c r="F81" s="146">
        <f t="shared" ref="F81:F82" si="87">D81+E81</f>
        <v>0</v>
      </c>
      <c r="G81" s="229"/>
      <c r="H81" s="261"/>
      <c r="I81" s="114">
        <f t="shared" ref="I81:I82" si="88">G81+H81</f>
        <v>0</v>
      </c>
      <c r="J81" s="261"/>
      <c r="K81" s="60"/>
      <c r="L81" s="135">
        <f t="shared" ref="L81:L82" si="89">J81+K81</f>
        <v>0</v>
      </c>
      <c r="M81" s="320"/>
      <c r="N81" s="60"/>
      <c r="O81" s="114">
        <f t="shared" ref="O81:O82" si="90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/>
      <c r="E82" s="60"/>
      <c r="F82" s="146">
        <f t="shared" si="87"/>
        <v>0</v>
      </c>
      <c r="G82" s="229"/>
      <c r="H82" s="261"/>
      <c r="I82" s="114">
        <f t="shared" si="88"/>
        <v>0</v>
      </c>
      <c r="J82" s="261"/>
      <c r="K82" s="60"/>
      <c r="L82" s="135">
        <f t="shared" si="89"/>
        <v>0</v>
      </c>
      <c r="M82" s="320"/>
      <c r="N82" s="60"/>
      <c r="O82" s="114">
        <f t="shared" si="90"/>
        <v>0</v>
      </c>
      <c r="P82" s="111"/>
    </row>
    <row r="83" spans="1:16" hidden="1" x14ac:dyDescent="0.25">
      <c r="A83" s="46">
        <v>2200</v>
      </c>
      <c r="B83" s="105" t="s">
        <v>71</v>
      </c>
      <c r="C83" s="47">
        <f t="shared" si="4"/>
        <v>0</v>
      </c>
      <c r="D83" s="227">
        <f>SUM(D84,D89,D95,D103,D112,D116,D122,D128)</f>
        <v>0</v>
      </c>
      <c r="E83" s="50">
        <f t="shared" ref="E83:F83" si="91">SUM(E84,E89,E95,E103,E112,E116,E122,E128)</f>
        <v>0</v>
      </c>
      <c r="F83" s="281">
        <f t="shared" si="91"/>
        <v>0</v>
      </c>
      <c r="G83" s="227">
        <f>SUM(G84,G89,G95,G103,G112,G116,G122,G128)</f>
        <v>0</v>
      </c>
      <c r="H83" s="106">
        <f t="shared" ref="H83:I83" si="92">SUM(H84,H89,H95,H103,H112,H116,H122,H128)</f>
        <v>0</v>
      </c>
      <c r="I83" s="117">
        <f t="shared" si="92"/>
        <v>0</v>
      </c>
      <c r="J83" s="106">
        <f>SUM(J84,J89,J95,J103,J112,J116,J122,J128)</f>
        <v>0</v>
      </c>
      <c r="K83" s="50">
        <f t="shared" ref="K83:L83" si="93">SUM(K84,K89,K95,K103,K112,K116,K122,K128)</f>
        <v>0</v>
      </c>
      <c r="L83" s="126">
        <f t="shared" si="93"/>
        <v>0</v>
      </c>
      <c r="M83" s="164">
        <f>SUM(M84,M89,M95,M103,M112,M116,M122,M128)</f>
        <v>0</v>
      </c>
      <c r="N83" s="165">
        <f t="shared" ref="N83:O83" si="94">SUM(N84,N89,N95,N103,N112,N116,N122,N128)</f>
        <v>0</v>
      </c>
      <c r="O83" s="166">
        <f t="shared" si="94"/>
        <v>0</v>
      </c>
      <c r="P83" s="345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108">
        <f t="shared" ref="E84:F84" si="95">SUM(E85:E88)</f>
        <v>0</v>
      </c>
      <c r="F84" s="282">
        <f t="shared" si="95"/>
        <v>0</v>
      </c>
      <c r="G84" s="132">
        <f>SUM(G85:G88)</f>
        <v>0</v>
      </c>
      <c r="H84" s="205">
        <f t="shared" ref="H84:I84" si="96">SUM(H85:H88)</f>
        <v>0</v>
      </c>
      <c r="I84" s="109">
        <f t="shared" si="96"/>
        <v>0</v>
      </c>
      <c r="J84" s="205">
        <f>SUM(J85:J88)</f>
        <v>0</v>
      </c>
      <c r="K84" s="108">
        <f t="shared" ref="K84:L84" si="97">SUM(K85:K88)</f>
        <v>0</v>
      </c>
      <c r="L84" s="136">
        <f t="shared" si="97"/>
        <v>0</v>
      </c>
      <c r="M84" s="84">
        <f>SUM(M85:M88)</f>
        <v>0</v>
      </c>
      <c r="N84" s="108">
        <f t="shared" ref="N84:O84" si="98">SUM(N85:N88)</f>
        <v>0</v>
      </c>
      <c r="O84" s="109">
        <f t="shared" si="98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9">F85+I85+L85+O85</f>
        <v>0</v>
      </c>
      <c r="D85" s="228"/>
      <c r="E85" s="55"/>
      <c r="F85" s="283">
        <f t="shared" ref="F85:F88" si="100">D85+E85</f>
        <v>0</v>
      </c>
      <c r="G85" s="228"/>
      <c r="H85" s="260"/>
      <c r="I85" s="120">
        <f t="shared" ref="I85:I88" si="101">G85+H85</f>
        <v>0</v>
      </c>
      <c r="J85" s="260"/>
      <c r="K85" s="55"/>
      <c r="L85" s="139">
        <f t="shared" ref="L85:L88" si="102">J85+K85</f>
        <v>0</v>
      </c>
      <c r="M85" s="319"/>
      <c r="N85" s="55"/>
      <c r="O85" s="120">
        <f t="shared" ref="O85:O88" si="103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9"/>
        <v>0</v>
      </c>
      <c r="D86" s="229"/>
      <c r="E86" s="60"/>
      <c r="F86" s="146">
        <f t="shared" si="100"/>
        <v>0</v>
      </c>
      <c r="G86" s="229"/>
      <c r="H86" s="261"/>
      <c r="I86" s="114">
        <f t="shared" si="101"/>
        <v>0</v>
      </c>
      <c r="J86" s="261"/>
      <c r="K86" s="60"/>
      <c r="L86" s="135">
        <f t="shared" si="102"/>
        <v>0</v>
      </c>
      <c r="M86" s="320"/>
      <c r="N86" s="60"/>
      <c r="O86" s="114">
        <f t="shared" si="103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9"/>
        <v>0</v>
      </c>
      <c r="D87" s="229"/>
      <c r="E87" s="60"/>
      <c r="F87" s="146">
        <f t="shared" si="100"/>
        <v>0</v>
      </c>
      <c r="G87" s="229"/>
      <c r="H87" s="261"/>
      <c r="I87" s="114">
        <f t="shared" si="101"/>
        <v>0</v>
      </c>
      <c r="J87" s="261"/>
      <c r="K87" s="60"/>
      <c r="L87" s="135">
        <f t="shared" si="102"/>
        <v>0</v>
      </c>
      <c r="M87" s="320"/>
      <c r="N87" s="60"/>
      <c r="O87" s="114">
        <f t="shared" si="103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9"/>
        <v>0</v>
      </c>
      <c r="D88" s="229"/>
      <c r="E88" s="60"/>
      <c r="F88" s="146">
        <f t="shared" si="100"/>
        <v>0</v>
      </c>
      <c r="G88" s="229"/>
      <c r="H88" s="261"/>
      <c r="I88" s="114">
        <f t="shared" si="101"/>
        <v>0</v>
      </c>
      <c r="J88" s="261"/>
      <c r="K88" s="60"/>
      <c r="L88" s="135">
        <f t="shared" si="102"/>
        <v>0</v>
      </c>
      <c r="M88" s="320"/>
      <c r="N88" s="60"/>
      <c r="O88" s="114">
        <f t="shared" si="103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9"/>
        <v>0</v>
      </c>
      <c r="D89" s="230">
        <f>SUM(D90:D94)</f>
        <v>0</v>
      </c>
      <c r="E89" s="113">
        <f t="shared" ref="E89:F89" si="104">SUM(E90:E94)</f>
        <v>0</v>
      </c>
      <c r="F89" s="146">
        <f t="shared" si="104"/>
        <v>0</v>
      </c>
      <c r="G89" s="230">
        <f>SUM(G90:G94)</f>
        <v>0</v>
      </c>
      <c r="H89" s="121">
        <f t="shared" ref="H89:I89" si="105">SUM(H90:H94)</f>
        <v>0</v>
      </c>
      <c r="I89" s="114">
        <f t="shared" si="105"/>
        <v>0</v>
      </c>
      <c r="J89" s="121">
        <f>SUM(J90:J94)</f>
        <v>0</v>
      </c>
      <c r="K89" s="113">
        <f t="shared" ref="K89:L89" si="106">SUM(K90:K94)</f>
        <v>0</v>
      </c>
      <c r="L89" s="135">
        <f t="shared" si="106"/>
        <v>0</v>
      </c>
      <c r="M89" s="58">
        <f>SUM(M90:M94)</f>
        <v>0</v>
      </c>
      <c r="N89" s="113">
        <f t="shared" ref="N89:O89" si="107">SUM(N90:N94)</f>
        <v>0</v>
      </c>
      <c r="O89" s="114">
        <f t="shared" si="107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9"/>
        <v>0</v>
      </c>
      <c r="D90" s="229"/>
      <c r="E90" s="60"/>
      <c r="F90" s="146">
        <f t="shared" ref="F90:F94" si="108">D90+E90</f>
        <v>0</v>
      </c>
      <c r="G90" s="229"/>
      <c r="H90" s="261"/>
      <c r="I90" s="114">
        <f t="shared" ref="I90:I94" si="109">G90+H90</f>
        <v>0</v>
      </c>
      <c r="J90" s="261"/>
      <c r="K90" s="60"/>
      <c r="L90" s="135">
        <f t="shared" ref="L90:L94" si="110">J90+K90</f>
        <v>0</v>
      </c>
      <c r="M90" s="320"/>
      <c r="N90" s="60"/>
      <c r="O90" s="114">
        <f t="shared" ref="O90:O94" si="111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9"/>
        <v>0</v>
      </c>
      <c r="D91" s="229"/>
      <c r="E91" s="60"/>
      <c r="F91" s="146">
        <f t="shared" si="108"/>
        <v>0</v>
      </c>
      <c r="G91" s="229"/>
      <c r="H91" s="261"/>
      <c r="I91" s="114">
        <f t="shared" si="109"/>
        <v>0</v>
      </c>
      <c r="J91" s="261"/>
      <c r="K91" s="60"/>
      <c r="L91" s="135">
        <f t="shared" si="110"/>
        <v>0</v>
      </c>
      <c r="M91" s="320"/>
      <c r="N91" s="60"/>
      <c r="O91" s="114">
        <f t="shared" si="111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9"/>
        <v>0</v>
      </c>
      <c r="D92" s="229"/>
      <c r="E92" s="60"/>
      <c r="F92" s="146">
        <f t="shared" si="108"/>
        <v>0</v>
      </c>
      <c r="G92" s="229"/>
      <c r="H92" s="261"/>
      <c r="I92" s="114">
        <f t="shared" si="109"/>
        <v>0</v>
      </c>
      <c r="J92" s="261"/>
      <c r="K92" s="60"/>
      <c r="L92" s="135">
        <f t="shared" si="110"/>
        <v>0</v>
      </c>
      <c r="M92" s="320"/>
      <c r="N92" s="60"/>
      <c r="O92" s="114">
        <f t="shared" si="111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9"/>
        <v>0</v>
      </c>
      <c r="D93" s="229"/>
      <c r="E93" s="60"/>
      <c r="F93" s="146">
        <f t="shared" si="108"/>
        <v>0</v>
      </c>
      <c r="G93" s="229"/>
      <c r="H93" s="261"/>
      <c r="I93" s="114">
        <f t="shared" si="109"/>
        <v>0</v>
      </c>
      <c r="J93" s="261"/>
      <c r="K93" s="60"/>
      <c r="L93" s="135">
        <f t="shared" si="110"/>
        <v>0</v>
      </c>
      <c r="M93" s="320"/>
      <c r="N93" s="60"/>
      <c r="O93" s="114">
        <f t="shared" si="111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9"/>
        <v>0</v>
      </c>
      <c r="D94" s="229"/>
      <c r="E94" s="60"/>
      <c r="F94" s="146">
        <f t="shared" si="108"/>
        <v>0</v>
      </c>
      <c r="G94" s="229"/>
      <c r="H94" s="261"/>
      <c r="I94" s="114">
        <f t="shared" si="109"/>
        <v>0</v>
      </c>
      <c r="J94" s="261"/>
      <c r="K94" s="60"/>
      <c r="L94" s="135">
        <f t="shared" si="110"/>
        <v>0</v>
      </c>
      <c r="M94" s="320"/>
      <c r="N94" s="60"/>
      <c r="O94" s="114">
        <f t="shared" si="111"/>
        <v>0</v>
      </c>
      <c r="P94" s="111"/>
    </row>
    <row r="95" spans="1:16" ht="36" hidden="1" x14ac:dyDescent="0.25">
      <c r="A95" s="112">
        <v>2230</v>
      </c>
      <c r="B95" s="57" t="s">
        <v>81</v>
      </c>
      <c r="C95" s="58">
        <f t="shared" si="99"/>
        <v>0</v>
      </c>
      <c r="D95" s="230">
        <f>SUM(D96:D102)</f>
        <v>0</v>
      </c>
      <c r="E95" s="113">
        <f t="shared" ref="E95:F95" si="112">SUM(E96:E102)</f>
        <v>0</v>
      </c>
      <c r="F95" s="146">
        <f t="shared" si="112"/>
        <v>0</v>
      </c>
      <c r="G95" s="230">
        <f>SUM(G96:G102)</f>
        <v>0</v>
      </c>
      <c r="H95" s="121">
        <f t="shared" ref="H95:I95" si="113">SUM(H96:H102)</f>
        <v>0</v>
      </c>
      <c r="I95" s="114">
        <f t="shared" si="113"/>
        <v>0</v>
      </c>
      <c r="J95" s="121">
        <f>SUM(J96:J102)</f>
        <v>0</v>
      </c>
      <c r="K95" s="113">
        <f t="shared" ref="K95:L95" si="114">SUM(K96:K102)</f>
        <v>0</v>
      </c>
      <c r="L95" s="135">
        <f t="shared" si="114"/>
        <v>0</v>
      </c>
      <c r="M95" s="58">
        <f>SUM(M96:M102)</f>
        <v>0</v>
      </c>
      <c r="N95" s="113">
        <f t="shared" ref="N95:O95" si="115">SUM(N96:N102)</f>
        <v>0</v>
      </c>
      <c r="O95" s="114">
        <f t="shared" si="115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9"/>
        <v>0</v>
      </c>
      <c r="D96" s="229"/>
      <c r="E96" s="60"/>
      <c r="F96" s="146">
        <f t="shared" ref="F96:F102" si="116">D96+E96</f>
        <v>0</v>
      </c>
      <c r="G96" s="229"/>
      <c r="H96" s="261"/>
      <c r="I96" s="114">
        <f t="shared" ref="I96:I102" si="117">G96+H96</f>
        <v>0</v>
      </c>
      <c r="J96" s="261"/>
      <c r="K96" s="60"/>
      <c r="L96" s="135">
        <f t="shared" ref="L96:L102" si="118">J96+K96</f>
        <v>0</v>
      </c>
      <c r="M96" s="320"/>
      <c r="N96" s="60"/>
      <c r="O96" s="114">
        <f t="shared" ref="O96:O102" si="119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9"/>
        <v>0</v>
      </c>
      <c r="D97" s="229"/>
      <c r="E97" s="60"/>
      <c r="F97" s="146">
        <f t="shared" si="116"/>
        <v>0</v>
      </c>
      <c r="G97" s="229"/>
      <c r="H97" s="261"/>
      <c r="I97" s="114">
        <f t="shared" si="117"/>
        <v>0</v>
      </c>
      <c r="J97" s="261"/>
      <c r="K97" s="60"/>
      <c r="L97" s="135">
        <f t="shared" si="118"/>
        <v>0</v>
      </c>
      <c r="M97" s="320"/>
      <c r="N97" s="60"/>
      <c r="O97" s="114">
        <f t="shared" si="119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9"/>
        <v>0</v>
      </c>
      <c r="D98" s="228"/>
      <c r="E98" s="55"/>
      <c r="F98" s="283">
        <f t="shared" si="116"/>
        <v>0</v>
      </c>
      <c r="G98" s="228"/>
      <c r="H98" s="260"/>
      <c r="I98" s="120">
        <f t="shared" si="117"/>
        <v>0</v>
      </c>
      <c r="J98" s="260"/>
      <c r="K98" s="55"/>
      <c r="L98" s="139">
        <f t="shared" si="118"/>
        <v>0</v>
      </c>
      <c r="M98" s="319"/>
      <c r="N98" s="55"/>
      <c r="O98" s="120">
        <f t="shared" si="119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9"/>
        <v>0</v>
      </c>
      <c r="D99" s="229"/>
      <c r="E99" s="60"/>
      <c r="F99" s="146">
        <f t="shared" si="116"/>
        <v>0</v>
      </c>
      <c r="G99" s="229"/>
      <c r="H99" s="261"/>
      <c r="I99" s="114">
        <f t="shared" si="117"/>
        <v>0</v>
      </c>
      <c r="J99" s="261"/>
      <c r="K99" s="60"/>
      <c r="L99" s="135">
        <f t="shared" si="118"/>
        <v>0</v>
      </c>
      <c r="M99" s="320"/>
      <c r="N99" s="60"/>
      <c r="O99" s="114">
        <f t="shared" si="119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9"/>
        <v>0</v>
      </c>
      <c r="D100" s="229"/>
      <c r="E100" s="60"/>
      <c r="F100" s="146">
        <f t="shared" si="116"/>
        <v>0</v>
      </c>
      <c r="G100" s="229"/>
      <c r="H100" s="261"/>
      <c r="I100" s="114">
        <f t="shared" si="117"/>
        <v>0</v>
      </c>
      <c r="J100" s="261"/>
      <c r="K100" s="60"/>
      <c r="L100" s="135">
        <f t="shared" si="118"/>
        <v>0</v>
      </c>
      <c r="M100" s="320"/>
      <c r="N100" s="60"/>
      <c r="O100" s="114">
        <f t="shared" si="119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9"/>
        <v>0</v>
      </c>
      <c r="D101" s="229"/>
      <c r="E101" s="60"/>
      <c r="F101" s="146">
        <f t="shared" si="116"/>
        <v>0</v>
      </c>
      <c r="G101" s="229"/>
      <c r="H101" s="261"/>
      <c r="I101" s="114">
        <f t="shared" si="117"/>
        <v>0</v>
      </c>
      <c r="J101" s="261"/>
      <c r="K101" s="60"/>
      <c r="L101" s="135">
        <f t="shared" si="118"/>
        <v>0</v>
      </c>
      <c r="M101" s="320"/>
      <c r="N101" s="60"/>
      <c r="O101" s="114">
        <f t="shared" si="119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9"/>
        <v>0</v>
      </c>
      <c r="D102" s="229"/>
      <c r="E102" s="60"/>
      <c r="F102" s="146">
        <f t="shared" si="116"/>
        <v>0</v>
      </c>
      <c r="G102" s="229"/>
      <c r="H102" s="261"/>
      <c r="I102" s="114">
        <f t="shared" si="117"/>
        <v>0</v>
      </c>
      <c r="J102" s="261"/>
      <c r="K102" s="60"/>
      <c r="L102" s="135">
        <f t="shared" si="118"/>
        <v>0</v>
      </c>
      <c r="M102" s="320"/>
      <c r="N102" s="60"/>
      <c r="O102" s="114">
        <f t="shared" si="119"/>
        <v>0</v>
      </c>
      <c r="P102" s="111"/>
    </row>
    <row r="103" spans="1:16" ht="36" hidden="1" x14ac:dyDescent="0.25">
      <c r="A103" s="112">
        <v>2240</v>
      </c>
      <c r="B103" s="57" t="s">
        <v>89</v>
      </c>
      <c r="C103" s="58">
        <f t="shared" si="99"/>
        <v>0</v>
      </c>
      <c r="D103" s="230">
        <f>SUM(D104:D111)</f>
        <v>0</v>
      </c>
      <c r="E103" s="113">
        <f t="shared" ref="E103:F103" si="120">SUM(E104:E111)</f>
        <v>0</v>
      </c>
      <c r="F103" s="146">
        <f t="shared" si="120"/>
        <v>0</v>
      </c>
      <c r="G103" s="230">
        <f>SUM(G104:G111)</f>
        <v>0</v>
      </c>
      <c r="H103" s="121">
        <f t="shared" ref="H103:I103" si="121">SUM(H104:H111)</f>
        <v>0</v>
      </c>
      <c r="I103" s="114">
        <f t="shared" si="121"/>
        <v>0</v>
      </c>
      <c r="J103" s="121">
        <f>SUM(J104:J111)</f>
        <v>0</v>
      </c>
      <c r="K103" s="113">
        <f t="shared" ref="K103:L103" si="122">SUM(K104:K111)</f>
        <v>0</v>
      </c>
      <c r="L103" s="135">
        <f t="shared" si="122"/>
        <v>0</v>
      </c>
      <c r="M103" s="58">
        <f>SUM(M104:M111)</f>
        <v>0</v>
      </c>
      <c r="N103" s="113">
        <f t="shared" ref="N103:O103" si="123">SUM(N104:N111)</f>
        <v>0</v>
      </c>
      <c r="O103" s="114">
        <f t="shared" si="123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9"/>
        <v>0</v>
      </c>
      <c r="D104" s="229"/>
      <c r="E104" s="60"/>
      <c r="F104" s="146">
        <f t="shared" ref="F104:F111" si="124">D104+E104</f>
        <v>0</v>
      </c>
      <c r="G104" s="229"/>
      <c r="H104" s="261"/>
      <c r="I104" s="114">
        <f t="shared" ref="I104:I111" si="125">G104+H104</f>
        <v>0</v>
      </c>
      <c r="J104" s="261"/>
      <c r="K104" s="60"/>
      <c r="L104" s="135">
        <f t="shared" ref="L104:L111" si="126">J104+K104</f>
        <v>0</v>
      </c>
      <c r="M104" s="320"/>
      <c r="N104" s="60"/>
      <c r="O104" s="114">
        <f t="shared" ref="O104:O111" si="127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9"/>
        <v>0</v>
      </c>
      <c r="D105" s="229"/>
      <c r="E105" s="60"/>
      <c r="F105" s="146">
        <f t="shared" si="124"/>
        <v>0</v>
      </c>
      <c r="G105" s="229"/>
      <c r="H105" s="261"/>
      <c r="I105" s="114">
        <f t="shared" si="125"/>
        <v>0</v>
      </c>
      <c r="J105" s="261"/>
      <c r="K105" s="60"/>
      <c r="L105" s="135">
        <f t="shared" si="126"/>
        <v>0</v>
      </c>
      <c r="M105" s="320"/>
      <c r="N105" s="60"/>
      <c r="O105" s="114">
        <f t="shared" si="127"/>
        <v>0</v>
      </c>
      <c r="P105" s="111"/>
    </row>
    <row r="106" spans="1:16" ht="24" hidden="1" x14ac:dyDescent="0.25">
      <c r="A106" s="38">
        <v>2243</v>
      </c>
      <c r="B106" s="57" t="s">
        <v>92</v>
      </c>
      <c r="C106" s="58">
        <f t="shared" si="99"/>
        <v>0</v>
      </c>
      <c r="D106" s="229"/>
      <c r="E106" s="60"/>
      <c r="F106" s="146">
        <f t="shared" si="124"/>
        <v>0</v>
      </c>
      <c r="G106" s="229"/>
      <c r="H106" s="261"/>
      <c r="I106" s="114">
        <f t="shared" si="125"/>
        <v>0</v>
      </c>
      <c r="J106" s="261"/>
      <c r="K106" s="60"/>
      <c r="L106" s="135">
        <f t="shared" si="126"/>
        <v>0</v>
      </c>
      <c r="M106" s="320"/>
      <c r="N106" s="60"/>
      <c r="O106" s="114">
        <f t="shared" si="127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9"/>
        <v>0</v>
      </c>
      <c r="D107" s="229"/>
      <c r="E107" s="60"/>
      <c r="F107" s="146">
        <f t="shared" si="124"/>
        <v>0</v>
      </c>
      <c r="G107" s="229"/>
      <c r="H107" s="261"/>
      <c r="I107" s="114">
        <f t="shared" si="125"/>
        <v>0</v>
      </c>
      <c r="J107" s="261"/>
      <c r="K107" s="60"/>
      <c r="L107" s="135">
        <f t="shared" si="126"/>
        <v>0</v>
      </c>
      <c r="M107" s="320"/>
      <c r="N107" s="60"/>
      <c r="O107" s="114">
        <f t="shared" si="127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9"/>
        <v>0</v>
      </c>
      <c r="D108" s="229"/>
      <c r="E108" s="60"/>
      <c r="F108" s="146">
        <f t="shared" si="124"/>
        <v>0</v>
      </c>
      <c r="G108" s="229"/>
      <c r="H108" s="261"/>
      <c r="I108" s="114">
        <f t="shared" si="125"/>
        <v>0</v>
      </c>
      <c r="J108" s="261"/>
      <c r="K108" s="60"/>
      <c r="L108" s="135">
        <f t="shared" si="126"/>
        <v>0</v>
      </c>
      <c r="M108" s="320"/>
      <c r="N108" s="60"/>
      <c r="O108" s="114">
        <f t="shared" si="127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9"/>
        <v>0</v>
      </c>
      <c r="D109" s="229"/>
      <c r="E109" s="60"/>
      <c r="F109" s="146">
        <f t="shared" si="124"/>
        <v>0</v>
      </c>
      <c r="G109" s="229"/>
      <c r="H109" s="261"/>
      <c r="I109" s="114">
        <f t="shared" si="125"/>
        <v>0</v>
      </c>
      <c r="J109" s="261"/>
      <c r="K109" s="60"/>
      <c r="L109" s="135">
        <f t="shared" si="126"/>
        <v>0</v>
      </c>
      <c r="M109" s="320"/>
      <c r="N109" s="60"/>
      <c r="O109" s="114">
        <f t="shared" si="127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9"/>
        <v>0</v>
      </c>
      <c r="D110" s="229"/>
      <c r="E110" s="60"/>
      <c r="F110" s="146">
        <f t="shared" si="124"/>
        <v>0</v>
      </c>
      <c r="G110" s="229"/>
      <c r="H110" s="261"/>
      <c r="I110" s="114">
        <f t="shared" si="125"/>
        <v>0</v>
      </c>
      <c r="J110" s="261"/>
      <c r="K110" s="60"/>
      <c r="L110" s="135">
        <f t="shared" si="126"/>
        <v>0</v>
      </c>
      <c r="M110" s="320"/>
      <c r="N110" s="60"/>
      <c r="O110" s="114">
        <f t="shared" si="127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9"/>
        <v>0</v>
      </c>
      <c r="D111" s="229"/>
      <c r="E111" s="60"/>
      <c r="F111" s="146">
        <f t="shared" si="124"/>
        <v>0</v>
      </c>
      <c r="G111" s="229"/>
      <c r="H111" s="261"/>
      <c r="I111" s="114">
        <f t="shared" si="125"/>
        <v>0</v>
      </c>
      <c r="J111" s="261"/>
      <c r="K111" s="60"/>
      <c r="L111" s="135">
        <f t="shared" si="126"/>
        <v>0</v>
      </c>
      <c r="M111" s="320"/>
      <c r="N111" s="60"/>
      <c r="O111" s="114">
        <f t="shared" si="127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9"/>
        <v>0</v>
      </c>
      <c r="D112" s="230">
        <f>SUM(D113:D115)</f>
        <v>0</v>
      </c>
      <c r="E112" s="113">
        <f t="shared" ref="E112:F112" si="128">SUM(E113:E115)</f>
        <v>0</v>
      </c>
      <c r="F112" s="146">
        <f t="shared" si="128"/>
        <v>0</v>
      </c>
      <c r="G112" s="230">
        <f>SUM(G113:G115)</f>
        <v>0</v>
      </c>
      <c r="H112" s="121">
        <f t="shared" ref="H112:I112" si="129">SUM(H113:H115)</f>
        <v>0</v>
      </c>
      <c r="I112" s="114">
        <f t="shared" si="129"/>
        <v>0</v>
      </c>
      <c r="J112" s="121">
        <f>SUM(J113:J115)</f>
        <v>0</v>
      </c>
      <c r="K112" s="113">
        <f t="shared" ref="K112:L112" si="130">SUM(K113:K115)</f>
        <v>0</v>
      </c>
      <c r="L112" s="135">
        <f t="shared" si="130"/>
        <v>0</v>
      </c>
      <c r="M112" s="58">
        <f>SUM(M113:M115)</f>
        <v>0</v>
      </c>
      <c r="N112" s="113">
        <f t="shared" ref="N112:O112" si="131">SUM(N113:N115)</f>
        <v>0</v>
      </c>
      <c r="O112" s="114">
        <f t="shared" si="131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9"/>
        <v>0</v>
      </c>
      <c r="D113" s="229"/>
      <c r="E113" s="60"/>
      <c r="F113" s="146">
        <f t="shared" ref="F113:F115" si="132">D113+E113</f>
        <v>0</v>
      </c>
      <c r="G113" s="229"/>
      <c r="H113" s="261"/>
      <c r="I113" s="114">
        <f t="shared" ref="I113:I115" si="133">G113+H113</f>
        <v>0</v>
      </c>
      <c r="J113" s="261"/>
      <c r="K113" s="60"/>
      <c r="L113" s="135">
        <f t="shared" ref="L113:L115" si="134">J113+K113</f>
        <v>0</v>
      </c>
      <c r="M113" s="320"/>
      <c r="N113" s="60"/>
      <c r="O113" s="114">
        <f t="shared" ref="O113:O115" si="135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9"/>
        <v>0</v>
      </c>
      <c r="D114" s="229"/>
      <c r="E114" s="60"/>
      <c r="F114" s="146">
        <f t="shared" si="132"/>
        <v>0</v>
      </c>
      <c r="G114" s="229"/>
      <c r="H114" s="261"/>
      <c r="I114" s="114">
        <f t="shared" si="133"/>
        <v>0</v>
      </c>
      <c r="J114" s="261"/>
      <c r="K114" s="60"/>
      <c r="L114" s="135">
        <f t="shared" si="134"/>
        <v>0</v>
      </c>
      <c r="M114" s="320"/>
      <c r="N114" s="60"/>
      <c r="O114" s="114">
        <f t="shared" si="135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9"/>
        <v>0</v>
      </c>
      <c r="D115" s="229"/>
      <c r="E115" s="60"/>
      <c r="F115" s="146">
        <f t="shared" si="132"/>
        <v>0</v>
      </c>
      <c r="G115" s="229"/>
      <c r="H115" s="261"/>
      <c r="I115" s="114">
        <f t="shared" si="133"/>
        <v>0</v>
      </c>
      <c r="J115" s="261"/>
      <c r="K115" s="60"/>
      <c r="L115" s="135">
        <f t="shared" si="134"/>
        <v>0</v>
      </c>
      <c r="M115" s="320"/>
      <c r="N115" s="60"/>
      <c r="O115" s="114">
        <f t="shared" si="135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9"/>
        <v>0</v>
      </c>
      <c r="D116" s="230">
        <f>SUM(D117:D121)</f>
        <v>0</v>
      </c>
      <c r="E116" s="113">
        <f t="shared" ref="E116:F116" si="136">SUM(E117:E121)</f>
        <v>0</v>
      </c>
      <c r="F116" s="146">
        <f t="shared" si="136"/>
        <v>0</v>
      </c>
      <c r="G116" s="230">
        <f>SUM(G117:G121)</f>
        <v>0</v>
      </c>
      <c r="H116" s="121">
        <f t="shared" ref="H116:I116" si="137">SUM(H117:H121)</f>
        <v>0</v>
      </c>
      <c r="I116" s="114">
        <f t="shared" si="137"/>
        <v>0</v>
      </c>
      <c r="J116" s="121">
        <f>SUM(J117:J121)</f>
        <v>0</v>
      </c>
      <c r="K116" s="113">
        <f t="shared" ref="K116:L116" si="138">SUM(K117:K121)</f>
        <v>0</v>
      </c>
      <c r="L116" s="135">
        <f t="shared" si="138"/>
        <v>0</v>
      </c>
      <c r="M116" s="58">
        <f>SUM(M117:M121)</f>
        <v>0</v>
      </c>
      <c r="N116" s="113">
        <f t="shared" ref="N116:O116" si="139">SUM(N117:N121)</f>
        <v>0</v>
      </c>
      <c r="O116" s="114">
        <f t="shared" si="139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9"/>
        <v>0</v>
      </c>
      <c r="D117" s="229"/>
      <c r="E117" s="60"/>
      <c r="F117" s="146">
        <f t="shared" ref="F117:F121" si="140">D117+E117</f>
        <v>0</v>
      </c>
      <c r="G117" s="229"/>
      <c r="H117" s="261"/>
      <c r="I117" s="114">
        <f t="shared" ref="I117:I121" si="141">G117+H117</f>
        <v>0</v>
      </c>
      <c r="J117" s="261"/>
      <c r="K117" s="60"/>
      <c r="L117" s="135">
        <f t="shared" ref="L117:L121" si="142">J117+K117</f>
        <v>0</v>
      </c>
      <c r="M117" s="320"/>
      <c r="N117" s="60"/>
      <c r="O117" s="114">
        <f t="shared" ref="O117:O121" si="143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9"/>
        <v>0</v>
      </c>
      <c r="D118" s="229"/>
      <c r="E118" s="60"/>
      <c r="F118" s="146">
        <f t="shared" si="140"/>
        <v>0</v>
      </c>
      <c r="G118" s="229"/>
      <c r="H118" s="261"/>
      <c r="I118" s="114">
        <f t="shared" si="141"/>
        <v>0</v>
      </c>
      <c r="J118" s="261"/>
      <c r="K118" s="60"/>
      <c r="L118" s="135">
        <f t="shared" si="142"/>
        <v>0</v>
      </c>
      <c r="M118" s="320"/>
      <c r="N118" s="60"/>
      <c r="O118" s="114">
        <f t="shared" si="143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9"/>
        <v>0</v>
      </c>
      <c r="D119" s="229"/>
      <c r="E119" s="60"/>
      <c r="F119" s="146">
        <f t="shared" si="140"/>
        <v>0</v>
      </c>
      <c r="G119" s="229"/>
      <c r="H119" s="261"/>
      <c r="I119" s="114">
        <f t="shared" si="141"/>
        <v>0</v>
      </c>
      <c r="J119" s="261"/>
      <c r="K119" s="60"/>
      <c r="L119" s="135">
        <f t="shared" si="142"/>
        <v>0</v>
      </c>
      <c r="M119" s="320"/>
      <c r="N119" s="60"/>
      <c r="O119" s="114">
        <f t="shared" si="143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9"/>
        <v>0</v>
      </c>
      <c r="D120" s="229"/>
      <c r="E120" s="60"/>
      <c r="F120" s="146">
        <f t="shared" si="140"/>
        <v>0</v>
      </c>
      <c r="G120" s="229"/>
      <c r="H120" s="261"/>
      <c r="I120" s="114">
        <f t="shared" si="141"/>
        <v>0</v>
      </c>
      <c r="J120" s="261"/>
      <c r="K120" s="60"/>
      <c r="L120" s="135">
        <f t="shared" si="142"/>
        <v>0</v>
      </c>
      <c r="M120" s="320"/>
      <c r="N120" s="60"/>
      <c r="O120" s="114">
        <f t="shared" si="143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9"/>
        <v>0</v>
      </c>
      <c r="D121" s="229"/>
      <c r="E121" s="60"/>
      <c r="F121" s="146">
        <f t="shared" si="140"/>
        <v>0</v>
      </c>
      <c r="G121" s="229"/>
      <c r="H121" s="261"/>
      <c r="I121" s="114">
        <f t="shared" si="141"/>
        <v>0</v>
      </c>
      <c r="J121" s="261"/>
      <c r="K121" s="60"/>
      <c r="L121" s="135">
        <f t="shared" si="142"/>
        <v>0</v>
      </c>
      <c r="M121" s="320"/>
      <c r="N121" s="60"/>
      <c r="O121" s="114">
        <f t="shared" si="143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9"/>
        <v>0</v>
      </c>
      <c r="D122" s="230">
        <f>SUM(D123:D127)</f>
        <v>0</v>
      </c>
      <c r="E122" s="113">
        <f t="shared" ref="E122:F122" si="144">SUM(E123:E127)</f>
        <v>0</v>
      </c>
      <c r="F122" s="146">
        <f t="shared" si="144"/>
        <v>0</v>
      </c>
      <c r="G122" s="230">
        <f>SUM(G123:G127)</f>
        <v>0</v>
      </c>
      <c r="H122" s="121">
        <f t="shared" ref="H122:I122" si="145">SUM(H123:H127)</f>
        <v>0</v>
      </c>
      <c r="I122" s="114">
        <f t="shared" si="145"/>
        <v>0</v>
      </c>
      <c r="J122" s="121">
        <f>SUM(J123:J127)</f>
        <v>0</v>
      </c>
      <c r="K122" s="113">
        <f t="shared" ref="K122:L122" si="146">SUM(K123:K127)</f>
        <v>0</v>
      </c>
      <c r="L122" s="135">
        <f t="shared" si="146"/>
        <v>0</v>
      </c>
      <c r="M122" s="58">
        <f>SUM(M123:M127)</f>
        <v>0</v>
      </c>
      <c r="N122" s="113">
        <f t="shared" ref="N122:O122" si="147">SUM(N123:N127)</f>
        <v>0</v>
      </c>
      <c r="O122" s="114">
        <f t="shared" si="147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99"/>
        <v>0</v>
      </c>
      <c r="D123" s="229"/>
      <c r="E123" s="60"/>
      <c r="F123" s="146">
        <f t="shared" ref="F123:F127" si="148">D123+E123</f>
        <v>0</v>
      </c>
      <c r="G123" s="229"/>
      <c r="H123" s="261"/>
      <c r="I123" s="114">
        <f t="shared" ref="I123:I127" si="149">G123+H123</f>
        <v>0</v>
      </c>
      <c r="J123" s="261"/>
      <c r="K123" s="60"/>
      <c r="L123" s="135">
        <f t="shared" ref="L123:L127" si="150">J123+K123</f>
        <v>0</v>
      </c>
      <c r="M123" s="320"/>
      <c r="N123" s="60"/>
      <c r="O123" s="114">
        <f t="shared" ref="O123:O127" si="151"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99"/>
        <v>0</v>
      </c>
      <c r="D124" s="229"/>
      <c r="E124" s="60"/>
      <c r="F124" s="146">
        <f t="shared" si="148"/>
        <v>0</v>
      </c>
      <c r="G124" s="229"/>
      <c r="H124" s="261"/>
      <c r="I124" s="114">
        <f t="shared" si="149"/>
        <v>0</v>
      </c>
      <c r="J124" s="261"/>
      <c r="K124" s="60"/>
      <c r="L124" s="135">
        <f t="shared" si="150"/>
        <v>0</v>
      </c>
      <c r="M124" s="320"/>
      <c r="N124" s="60"/>
      <c r="O124" s="114">
        <f t="shared" si="151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9"/>
        <v>0</v>
      </c>
      <c r="D125" s="229"/>
      <c r="E125" s="60"/>
      <c r="F125" s="146">
        <f t="shared" si="148"/>
        <v>0</v>
      </c>
      <c r="G125" s="229"/>
      <c r="H125" s="261"/>
      <c r="I125" s="114">
        <f t="shared" si="149"/>
        <v>0</v>
      </c>
      <c r="J125" s="261"/>
      <c r="K125" s="60"/>
      <c r="L125" s="135">
        <f t="shared" si="150"/>
        <v>0</v>
      </c>
      <c r="M125" s="320"/>
      <c r="N125" s="60"/>
      <c r="O125" s="114">
        <f t="shared" si="151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9"/>
        <v>0</v>
      </c>
      <c r="D126" s="229"/>
      <c r="E126" s="60"/>
      <c r="F126" s="146">
        <f t="shared" si="148"/>
        <v>0</v>
      </c>
      <c r="G126" s="229"/>
      <c r="H126" s="261"/>
      <c r="I126" s="114">
        <f t="shared" si="149"/>
        <v>0</v>
      </c>
      <c r="J126" s="261"/>
      <c r="K126" s="60"/>
      <c r="L126" s="135">
        <f t="shared" si="150"/>
        <v>0</v>
      </c>
      <c r="M126" s="320"/>
      <c r="N126" s="60"/>
      <c r="O126" s="114">
        <f t="shared" si="151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9"/>
        <v>0</v>
      </c>
      <c r="D127" s="229"/>
      <c r="E127" s="60"/>
      <c r="F127" s="146">
        <f t="shared" si="148"/>
        <v>0</v>
      </c>
      <c r="G127" s="229"/>
      <c r="H127" s="261"/>
      <c r="I127" s="114">
        <f t="shared" si="149"/>
        <v>0</v>
      </c>
      <c r="J127" s="261"/>
      <c r="K127" s="60"/>
      <c r="L127" s="135">
        <f t="shared" si="150"/>
        <v>0</v>
      </c>
      <c r="M127" s="320"/>
      <c r="N127" s="60"/>
      <c r="O127" s="114">
        <f t="shared" si="151"/>
        <v>0</v>
      </c>
      <c r="P127" s="111"/>
    </row>
    <row r="128" spans="1:16" ht="24" hidden="1" x14ac:dyDescent="0.25">
      <c r="A128" s="118">
        <v>2280</v>
      </c>
      <c r="B128" s="52" t="s">
        <v>301</v>
      </c>
      <c r="C128" s="53">
        <f t="shared" si="99"/>
        <v>0</v>
      </c>
      <c r="D128" s="232">
        <f t="shared" ref="D128:O128" si="152">SUM(D129)</f>
        <v>0</v>
      </c>
      <c r="E128" s="119">
        <f t="shared" si="152"/>
        <v>0</v>
      </c>
      <c r="F128" s="283">
        <f t="shared" si="152"/>
        <v>0</v>
      </c>
      <c r="G128" s="232">
        <f t="shared" si="152"/>
        <v>0</v>
      </c>
      <c r="H128" s="263">
        <f t="shared" si="152"/>
        <v>0</v>
      </c>
      <c r="I128" s="120">
        <f t="shared" si="152"/>
        <v>0</v>
      </c>
      <c r="J128" s="263">
        <f t="shared" si="152"/>
        <v>0</v>
      </c>
      <c r="K128" s="119">
        <f t="shared" si="152"/>
        <v>0</v>
      </c>
      <c r="L128" s="139">
        <f t="shared" si="152"/>
        <v>0</v>
      </c>
      <c r="M128" s="58">
        <f t="shared" si="152"/>
        <v>0</v>
      </c>
      <c r="N128" s="113">
        <f t="shared" si="152"/>
        <v>0</v>
      </c>
      <c r="O128" s="114">
        <f t="shared" si="152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9"/>
        <v>0</v>
      </c>
      <c r="D129" s="229"/>
      <c r="E129" s="60"/>
      <c r="F129" s="146">
        <f>D129+E129</f>
        <v>0</v>
      </c>
      <c r="G129" s="229"/>
      <c r="H129" s="261"/>
      <c r="I129" s="114">
        <f>G129+H129</f>
        <v>0</v>
      </c>
      <c r="J129" s="261"/>
      <c r="K129" s="60"/>
      <c r="L129" s="135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99"/>
        <v>2302</v>
      </c>
      <c r="D130" s="227">
        <f>SUM(D131,D136,D140,D141,D144,D151,D159,D160,D163)</f>
        <v>2306</v>
      </c>
      <c r="E130" s="387">
        <f t="shared" ref="E130:F130" si="153">SUM(E131,E136,E140,E141,E144,E151,E159,E160,E163)</f>
        <v>-4</v>
      </c>
      <c r="F130" s="402">
        <f t="shared" si="153"/>
        <v>2302</v>
      </c>
      <c r="G130" s="227">
        <f>SUM(G131,G136,G140,G141,G144,G151,G159,G160,G163)</f>
        <v>0</v>
      </c>
      <c r="H130" s="126">
        <f t="shared" ref="H130:I130" si="154">SUM(H131,H136,H140,H141,H144,H151,H159,H160,H163)</f>
        <v>0</v>
      </c>
      <c r="I130" s="402">
        <f t="shared" si="154"/>
        <v>0</v>
      </c>
      <c r="J130" s="106">
        <f>SUM(J131,J136,J140,J141,J144,J151,J159,J160,J163)</f>
        <v>0</v>
      </c>
      <c r="K130" s="387">
        <f t="shared" ref="K130:L130" si="155">SUM(K131,K136,K140,K141,K144,K151,K159,K160,K163)</f>
        <v>0</v>
      </c>
      <c r="L130" s="402">
        <f t="shared" si="155"/>
        <v>0</v>
      </c>
      <c r="M130" s="47">
        <f>SUM(M131,M136,M140,M141,M144,M151,M159,M160,M163)</f>
        <v>0</v>
      </c>
      <c r="N130" s="50">
        <f t="shared" ref="N130:O130" si="156">SUM(N131,N136,N140,N141,N144,N151,N159,N160,N163)</f>
        <v>0</v>
      </c>
      <c r="O130" s="117">
        <f t="shared" si="156"/>
        <v>0</v>
      </c>
      <c r="P130" s="123"/>
    </row>
    <row r="131" spans="1:16" ht="24" x14ac:dyDescent="0.25">
      <c r="A131" s="118">
        <v>2310</v>
      </c>
      <c r="B131" s="52" t="s">
        <v>114</v>
      </c>
      <c r="C131" s="53">
        <f t="shared" si="99"/>
        <v>2302</v>
      </c>
      <c r="D131" s="232">
        <f t="shared" ref="D131:M131" si="157">SUM(D132:D135)</f>
        <v>2306</v>
      </c>
      <c r="E131" s="388">
        <f t="shared" ref="E131:F131" si="158">SUM(E132:E135)</f>
        <v>-4</v>
      </c>
      <c r="F131" s="411">
        <f t="shared" si="158"/>
        <v>2302</v>
      </c>
      <c r="G131" s="232">
        <f t="shared" si="157"/>
        <v>0</v>
      </c>
      <c r="H131" s="139">
        <f t="shared" ref="H131:I131" si="159">SUM(H132:H135)</f>
        <v>0</v>
      </c>
      <c r="I131" s="411">
        <f t="shared" si="159"/>
        <v>0</v>
      </c>
      <c r="J131" s="263">
        <f t="shared" si="157"/>
        <v>0</v>
      </c>
      <c r="K131" s="388">
        <f t="shared" ref="K131:L131" si="160">SUM(K132:K135)</f>
        <v>0</v>
      </c>
      <c r="L131" s="411">
        <f t="shared" si="160"/>
        <v>0</v>
      </c>
      <c r="M131" s="53">
        <f t="shared" si="157"/>
        <v>0</v>
      </c>
      <c r="N131" s="119">
        <f t="shared" ref="N131:O131" si="161">SUM(N132:N135)</f>
        <v>0</v>
      </c>
      <c r="O131" s="120">
        <f t="shared" si="161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9"/>
        <v>0</v>
      </c>
      <c r="D132" s="229"/>
      <c r="E132" s="60"/>
      <c r="F132" s="146">
        <f t="shared" ref="F132:F135" si="162">D132+E132</f>
        <v>0</v>
      </c>
      <c r="G132" s="229"/>
      <c r="H132" s="261"/>
      <c r="I132" s="114">
        <f t="shared" ref="I132:I135" si="163">G132+H132</f>
        <v>0</v>
      </c>
      <c r="J132" s="261"/>
      <c r="K132" s="60"/>
      <c r="L132" s="135">
        <f t="shared" ref="L132:L135" si="164">J132+K132</f>
        <v>0</v>
      </c>
      <c r="M132" s="320"/>
      <c r="N132" s="60"/>
      <c r="O132" s="114">
        <f t="shared" ref="O132:O135" si="165">M132+N132</f>
        <v>0</v>
      </c>
      <c r="P132" s="111"/>
    </row>
    <row r="133" spans="1:16" x14ac:dyDescent="0.25">
      <c r="A133" s="38">
        <v>2312</v>
      </c>
      <c r="B133" s="57" t="s">
        <v>116</v>
      </c>
      <c r="C133" s="58">
        <f t="shared" si="99"/>
        <v>2302</v>
      </c>
      <c r="D133" s="229">
        <v>2306</v>
      </c>
      <c r="E133" s="389">
        <v>-4</v>
      </c>
      <c r="F133" s="400">
        <f t="shared" si="162"/>
        <v>2302</v>
      </c>
      <c r="G133" s="229"/>
      <c r="H133" s="390"/>
      <c r="I133" s="400">
        <f t="shared" si="163"/>
        <v>0</v>
      </c>
      <c r="J133" s="261"/>
      <c r="K133" s="389"/>
      <c r="L133" s="400">
        <f t="shared" si="164"/>
        <v>0</v>
      </c>
      <c r="M133" s="320"/>
      <c r="N133" s="60"/>
      <c r="O133" s="114">
        <f t="shared" si="165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9"/>
        <v>0</v>
      </c>
      <c r="D134" s="229"/>
      <c r="E134" s="60"/>
      <c r="F134" s="146">
        <f t="shared" si="162"/>
        <v>0</v>
      </c>
      <c r="G134" s="229"/>
      <c r="H134" s="261"/>
      <c r="I134" s="114">
        <f t="shared" si="163"/>
        <v>0</v>
      </c>
      <c r="J134" s="261"/>
      <c r="K134" s="60"/>
      <c r="L134" s="135">
        <f t="shared" si="164"/>
        <v>0</v>
      </c>
      <c r="M134" s="320"/>
      <c r="N134" s="60"/>
      <c r="O134" s="114">
        <f t="shared" si="165"/>
        <v>0</v>
      </c>
      <c r="P134" s="111"/>
    </row>
    <row r="135" spans="1:16" ht="36" hidden="1" customHeight="1" x14ac:dyDescent="0.25">
      <c r="A135" s="38">
        <v>2314</v>
      </c>
      <c r="B135" s="57" t="s">
        <v>291</v>
      </c>
      <c r="C135" s="58">
        <f t="shared" si="99"/>
        <v>0</v>
      </c>
      <c r="D135" s="229"/>
      <c r="E135" s="60"/>
      <c r="F135" s="146">
        <f t="shared" si="162"/>
        <v>0</v>
      </c>
      <c r="G135" s="229"/>
      <c r="H135" s="261"/>
      <c r="I135" s="114">
        <f t="shared" si="163"/>
        <v>0</v>
      </c>
      <c r="J135" s="261"/>
      <c r="K135" s="60"/>
      <c r="L135" s="135">
        <f t="shared" si="164"/>
        <v>0</v>
      </c>
      <c r="M135" s="320"/>
      <c r="N135" s="60"/>
      <c r="O135" s="114">
        <f t="shared" si="165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9"/>
        <v>0</v>
      </c>
      <c r="D136" s="230">
        <f>SUM(D137:D139)</f>
        <v>0</v>
      </c>
      <c r="E136" s="113">
        <f t="shared" ref="E136:F136" si="166">SUM(E137:E139)</f>
        <v>0</v>
      </c>
      <c r="F136" s="146">
        <f t="shared" si="166"/>
        <v>0</v>
      </c>
      <c r="G136" s="230">
        <f>SUM(G137:G139)</f>
        <v>0</v>
      </c>
      <c r="H136" s="121">
        <f t="shared" ref="H136:I136" si="167">SUM(H137:H139)</f>
        <v>0</v>
      </c>
      <c r="I136" s="114">
        <f t="shared" si="167"/>
        <v>0</v>
      </c>
      <c r="J136" s="121">
        <f>SUM(J137:J139)</f>
        <v>0</v>
      </c>
      <c r="K136" s="113">
        <f t="shared" ref="K136:L136" si="168">SUM(K137:K139)</f>
        <v>0</v>
      </c>
      <c r="L136" s="135">
        <f t="shared" si="168"/>
        <v>0</v>
      </c>
      <c r="M136" s="58">
        <f>SUM(M137:M139)</f>
        <v>0</v>
      </c>
      <c r="N136" s="113">
        <f t="shared" ref="N136:O136" si="169">SUM(N137:N139)</f>
        <v>0</v>
      </c>
      <c r="O136" s="114">
        <f t="shared" si="169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9"/>
        <v>0</v>
      </c>
      <c r="D137" s="229"/>
      <c r="E137" s="60"/>
      <c r="F137" s="146">
        <f t="shared" ref="F137:F140" si="170">D137+E137</f>
        <v>0</v>
      </c>
      <c r="G137" s="229"/>
      <c r="H137" s="261"/>
      <c r="I137" s="114">
        <f t="shared" ref="I137:I140" si="171">G137+H137</f>
        <v>0</v>
      </c>
      <c r="J137" s="261"/>
      <c r="K137" s="60"/>
      <c r="L137" s="135">
        <f t="shared" ref="L137:L140" si="172">J137+K137</f>
        <v>0</v>
      </c>
      <c r="M137" s="320"/>
      <c r="N137" s="60"/>
      <c r="O137" s="114">
        <f t="shared" ref="O137:O140" si="173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9"/>
        <v>0</v>
      </c>
      <c r="D138" s="229"/>
      <c r="E138" s="60"/>
      <c r="F138" s="146">
        <f t="shared" si="170"/>
        <v>0</v>
      </c>
      <c r="G138" s="229"/>
      <c r="H138" s="261"/>
      <c r="I138" s="114">
        <f t="shared" si="171"/>
        <v>0</v>
      </c>
      <c r="J138" s="261"/>
      <c r="K138" s="60"/>
      <c r="L138" s="135">
        <f t="shared" si="172"/>
        <v>0</v>
      </c>
      <c r="M138" s="320"/>
      <c r="N138" s="60"/>
      <c r="O138" s="114">
        <f t="shared" si="173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9"/>
        <v>0</v>
      </c>
      <c r="D139" s="229"/>
      <c r="E139" s="60"/>
      <c r="F139" s="146">
        <f t="shared" si="170"/>
        <v>0</v>
      </c>
      <c r="G139" s="229"/>
      <c r="H139" s="261"/>
      <c r="I139" s="114">
        <f t="shared" si="171"/>
        <v>0</v>
      </c>
      <c r="J139" s="261"/>
      <c r="K139" s="60"/>
      <c r="L139" s="135">
        <f t="shared" si="172"/>
        <v>0</v>
      </c>
      <c r="M139" s="320"/>
      <c r="N139" s="60"/>
      <c r="O139" s="114">
        <f t="shared" si="173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9"/>
        <v>0</v>
      </c>
      <c r="D140" s="229"/>
      <c r="E140" s="60"/>
      <c r="F140" s="146">
        <f t="shared" si="170"/>
        <v>0</v>
      </c>
      <c r="G140" s="229"/>
      <c r="H140" s="261"/>
      <c r="I140" s="114">
        <f t="shared" si="171"/>
        <v>0</v>
      </c>
      <c r="J140" s="261"/>
      <c r="K140" s="60"/>
      <c r="L140" s="135">
        <f t="shared" si="172"/>
        <v>0</v>
      </c>
      <c r="M140" s="320"/>
      <c r="N140" s="60"/>
      <c r="O140" s="114">
        <f t="shared" si="173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9"/>
        <v>0</v>
      </c>
      <c r="D141" s="230">
        <f>SUM(D142:D143)</f>
        <v>0</v>
      </c>
      <c r="E141" s="113">
        <f t="shared" ref="E141:F141" si="174">SUM(E142:E143)</f>
        <v>0</v>
      </c>
      <c r="F141" s="146">
        <f t="shared" si="174"/>
        <v>0</v>
      </c>
      <c r="G141" s="230">
        <f>SUM(G142:G143)</f>
        <v>0</v>
      </c>
      <c r="H141" s="121">
        <f t="shared" ref="H141:I141" si="175">SUM(H142:H143)</f>
        <v>0</v>
      </c>
      <c r="I141" s="114">
        <f t="shared" si="175"/>
        <v>0</v>
      </c>
      <c r="J141" s="121">
        <f>SUM(J142:J143)</f>
        <v>0</v>
      </c>
      <c r="K141" s="113">
        <f t="shared" ref="K141:L141" si="176">SUM(K142:K143)</f>
        <v>0</v>
      </c>
      <c r="L141" s="135">
        <f t="shared" si="176"/>
        <v>0</v>
      </c>
      <c r="M141" s="58">
        <f>SUM(M142:M143)</f>
        <v>0</v>
      </c>
      <c r="N141" s="113">
        <f t="shared" ref="N141:O141" si="177">SUM(N142:N143)</f>
        <v>0</v>
      </c>
      <c r="O141" s="114">
        <f t="shared" si="177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9"/>
        <v>0</v>
      </c>
      <c r="D142" s="229"/>
      <c r="E142" s="60"/>
      <c r="F142" s="146">
        <f t="shared" ref="F142:F143" si="178">D142+E142</f>
        <v>0</v>
      </c>
      <c r="G142" s="229"/>
      <c r="H142" s="261"/>
      <c r="I142" s="114">
        <f t="shared" ref="I142:I143" si="179">G142+H142</f>
        <v>0</v>
      </c>
      <c r="J142" s="261"/>
      <c r="K142" s="60"/>
      <c r="L142" s="135">
        <f t="shared" ref="L142:L143" si="180">J142+K142</f>
        <v>0</v>
      </c>
      <c r="M142" s="320"/>
      <c r="N142" s="60"/>
      <c r="O142" s="114">
        <f t="shared" ref="O142:O143" si="181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9"/>
        <v>0</v>
      </c>
      <c r="D143" s="229"/>
      <c r="E143" s="60"/>
      <c r="F143" s="146">
        <f t="shared" si="178"/>
        <v>0</v>
      </c>
      <c r="G143" s="229"/>
      <c r="H143" s="261"/>
      <c r="I143" s="114">
        <f t="shared" si="179"/>
        <v>0</v>
      </c>
      <c r="J143" s="261"/>
      <c r="K143" s="60"/>
      <c r="L143" s="135">
        <f t="shared" si="180"/>
        <v>0</v>
      </c>
      <c r="M143" s="320"/>
      <c r="N143" s="60"/>
      <c r="O143" s="114">
        <f t="shared" si="181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9"/>
        <v>0</v>
      </c>
      <c r="D144" s="132">
        <f>SUM(D145:D150)</f>
        <v>0</v>
      </c>
      <c r="E144" s="108">
        <f t="shared" ref="E144:F144" si="182">SUM(E145:E150)</f>
        <v>0</v>
      </c>
      <c r="F144" s="282">
        <f t="shared" si="182"/>
        <v>0</v>
      </c>
      <c r="G144" s="132">
        <f>SUM(G145:G150)</f>
        <v>0</v>
      </c>
      <c r="H144" s="205">
        <f t="shared" ref="H144:I144" si="183">SUM(H145:H150)</f>
        <v>0</v>
      </c>
      <c r="I144" s="109">
        <f t="shared" si="183"/>
        <v>0</v>
      </c>
      <c r="J144" s="205">
        <f>SUM(J145:J150)</f>
        <v>0</v>
      </c>
      <c r="K144" s="108">
        <f t="shared" ref="K144:L144" si="184">SUM(K145:K150)</f>
        <v>0</v>
      </c>
      <c r="L144" s="136">
        <f t="shared" si="184"/>
        <v>0</v>
      </c>
      <c r="M144" s="84">
        <f>SUM(M145:M150)</f>
        <v>0</v>
      </c>
      <c r="N144" s="108">
        <f t="shared" ref="N144:O144" si="185">SUM(N145:N150)</f>
        <v>0</v>
      </c>
      <c r="O144" s="109">
        <f t="shared" si="185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9"/>
        <v>0</v>
      </c>
      <c r="D145" s="228"/>
      <c r="E145" s="55"/>
      <c r="F145" s="283">
        <f t="shared" ref="F145:F150" si="186">D145+E145</f>
        <v>0</v>
      </c>
      <c r="G145" s="228"/>
      <c r="H145" s="260"/>
      <c r="I145" s="120">
        <f t="shared" ref="I145:I150" si="187">G145+H145</f>
        <v>0</v>
      </c>
      <c r="J145" s="260"/>
      <c r="K145" s="55"/>
      <c r="L145" s="139">
        <f t="shared" ref="L145:L150" si="188">J145+K145</f>
        <v>0</v>
      </c>
      <c r="M145" s="319"/>
      <c r="N145" s="55"/>
      <c r="O145" s="120">
        <f t="shared" ref="O145:O150" si="189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9"/>
        <v>0</v>
      </c>
      <c r="D146" s="229"/>
      <c r="E146" s="60"/>
      <c r="F146" s="146">
        <f t="shared" si="186"/>
        <v>0</v>
      </c>
      <c r="G146" s="229"/>
      <c r="H146" s="261"/>
      <c r="I146" s="114">
        <f t="shared" si="187"/>
        <v>0</v>
      </c>
      <c r="J146" s="261"/>
      <c r="K146" s="60"/>
      <c r="L146" s="135">
        <f t="shared" si="188"/>
        <v>0</v>
      </c>
      <c r="M146" s="320"/>
      <c r="N146" s="60"/>
      <c r="O146" s="114">
        <f t="shared" si="189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9"/>
        <v>0</v>
      </c>
      <c r="D147" s="229"/>
      <c r="E147" s="60"/>
      <c r="F147" s="146">
        <f t="shared" si="186"/>
        <v>0</v>
      </c>
      <c r="G147" s="229"/>
      <c r="H147" s="261"/>
      <c r="I147" s="114">
        <f t="shared" si="187"/>
        <v>0</v>
      </c>
      <c r="J147" s="261"/>
      <c r="K147" s="60"/>
      <c r="L147" s="135">
        <f t="shared" si="188"/>
        <v>0</v>
      </c>
      <c r="M147" s="320"/>
      <c r="N147" s="60"/>
      <c r="O147" s="114">
        <f t="shared" si="189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9"/>
        <v>0</v>
      </c>
      <c r="D148" s="229"/>
      <c r="E148" s="60"/>
      <c r="F148" s="146">
        <f t="shared" si="186"/>
        <v>0</v>
      </c>
      <c r="G148" s="229"/>
      <c r="H148" s="261"/>
      <c r="I148" s="114">
        <f t="shared" si="187"/>
        <v>0</v>
      </c>
      <c r="J148" s="261"/>
      <c r="K148" s="60"/>
      <c r="L148" s="135">
        <f t="shared" si="188"/>
        <v>0</v>
      </c>
      <c r="M148" s="320"/>
      <c r="N148" s="60"/>
      <c r="O148" s="114">
        <f t="shared" si="189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90">F149+I149+L149+O149</f>
        <v>0</v>
      </c>
      <c r="D149" s="229"/>
      <c r="E149" s="60"/>
      <c r="F149" s="146">
        <f t="shared" si="186"/>
        <v>0</v>
      </c>
      <c r="G149" s="229"/>
      <c r="H149" s="261"/>
      <c r="I149" s="114">
        <f t="shared" si="187"/>
        <v>0</v>
      </c>
      <c r="J149" s="261"/>
      <c r="K149" s="60"/>
      <c r="L149" s="135">
        <f t="shared" si="188"/>
        <v>0</v>
      </c>
      <c r="M149" s="320"/>
      <c r="N149" s="60"/>
      <c r="O149" s="114">
        <f t="shared" si="189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90"/>
        <v>0</v>
      </c>
      <c r="D150" s="229"/>
      <c r="E150" s="60"/>
      <c r="F150" s="146">
        <f t="shared" si="186"/>
        <v>0</v>
      </c>
      <c r="G150" s="229"/>
      <c r="H150" s="261"/>
      <c r="I150" s="114">
        <f t="shared" si="187"/>
        <v>0</v>
      </c>
      <c r="J150" s="261"/>
      <c r="K150" s="60"/>
      <c r="L150" s="135">
        <f t="shared" si="188"/>
        <v>0</v>
      </c>
      <c r="M150" s="320"/>
      <c r="N150" s="60"/>
      <c r="O150" s="114">
        <f t="shared" si="189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90"/>
        <v>0</v>
      </c>
      <c r="D151" s="230">
        <f>SUM(D152:D158)</f>
        <v>0</v>
      </c>
      <c r="E151" s="113">
        <f t="shared" ref="E151:F151" si="191">SUM(E152:E158)</f>
        <v>0</v>
      </c>
      <c r="F151" s="146">
        <f t="shared" si="191"/>
        <v>0</v>
      </c>
      <c r="G151" s="230">
        <f>SUM(G152:G158)</f>
        <v>0</v>
      </c>
      <c r="H151" s="121">
        <f t="shared" ref="H151:I151" si="192">SUM(H152:H158)</f>
        <v>0</v>
      </c>
      <c r="I151" s="114">
        <f t="shared" si="192"/>
        <v>0</v>
      </c>
      <c r="J151" s="121">
        <f>SUM(J152:J158)</f>
        <v>0</v>
      </c>
      <c r="K151" s="113">
        <f t="shared" ref="K151:L151" si="193">SUM(K152:K158)</f>
        <v>0</v>
      </c>
      <c r="L151" s="135">
        <f t="shared" si="193"/>
        <v>0</v>
      </c>
      <c r="M151" s="58">
        <f>SUM(M152:M158)</f>
        <v>0</v>
      </c>
      <c r="N151" s="113">
        <f t="shared" ref="N151:O151" si="194">SUM(N152:N158)</f>
        <v>0</v>
      </c>
      <c r="O151" s="114">
        <f t="shared" si="194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90"/>
        <v>0</v>
      </c>
      <c r="D152" s="229"/>
      <c r="E152" s="60"/>
      <c r="F152" s="146">
        <f t="shared" ref="F152:F159" si="195">D152+E152</f>
        <v>0</v>
      </c>
      <c r="G152" s="229"/>
      <c r="H152" s="261"/>
      <c r="I152" s="114">
        <f t="shared" ref="I152:I159" si="196">G152+H152</f>
        <v>0</v>
      </c>
      <c r="J152" s="261"/>
      <c r="K152" s="60"/>
      <c r="L152" s="135">
        <f t="shared" ref="L152:L159" si="197">J152+K152</f>
        <v>0</v>
      </c>
      <c r="M152" s="320"/>
      <c r="N152" s="60"/>
      <c r="O152" s="114">
        <f t="shared" ref="O152:O159" si="198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90"/>
        <v>0</v>
      </c>
      <c r="D153" s="229"/>
      <c r="E153" s="60"/>
      <c r="F153" s="146">
        <f t="shared" si="195"/>
        <v>0</v>
      </c>
      <c r="G153" s="229"/>
      <c r="H153" s="261"/>
      <c r="I153" s="114">
        <f t="shared" si="196"/>
        <v>0</v>
      </c>
      <c r="J153" s="261"/>
      <c r="K153" s="60"/>
      <c r="L153" s="135">
        <f t="shared" si="197"/>
        <v>0</v>
      </c>
      <c r="M153" s="320"/>
      <c r="N153" s="60"/>
      <c r="O153" s="114">
        <f t="shared" si="198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90"/>
        <v>0</v>
      </c>
      <c r="D154" s="229"/>
      <c r="E154" s="60"/>
      <c r="F154" s="146">
        <f t="shared" si="195"/>
        <v>0</v>
      </c>
      <c r="G154" s="229"/>
      <c r="H154" s="261"/>
      <c r="I154" s="114">
        <f t="shared" si="196"/>
        <v>0</v>
      </c>
      <c r="J154" s="261"/>
      <c r="K154" s="60"/>
      <c r="L154" s="135">
        <f t="shared" si="197"/>
        <v>0</v>
      </c>
      <c r="M154" s="320"/>
      <c r="N154" s="60"/>
      <c r="O154" s="114">
        <f t="shared" si="198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90"/>
        <v>0</v>
      </c>
      <c r="D155" s="229"/>
      <c r="E155" s="60"/>
      <c r="F155" s="146">
        <f t="shared" si="195"/>
        <v>0</v>
      </c>
      <c r="G155" s="229"/>
      <c r="H155" s="261"/>
      <c r="I155" s="114">
        <f t="shared" si="196"/>
        <v>0</v>
      </c>
      <c r="J155" s="261"/>
      <c r="K155" s="60"/>
      <c r="L155" s="135">
        <f t="shared" si="197"/>
        <v>0</v>
      </c>
      <c r="M155" s="320"/>
      <c r="N155" s="60"/>
      <c r="O155" s="114">
        <f t="shared" si="198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90"/>
        <v>0</v>
      </c>
      <c r="D156" s="229"/>
      <c r="E156" s="60"/>
      <c r="F156" s="146">
        <f t="shared" si="195"/>
        <v>0</v>
      </c>
      <c r="G156" s="229"/>
      <c r="H156" s="261"/>
      <c r="I156" s="114">
        <f t="shared" si="196"/>
        <v>0</v>
      </c>
      <c r="J156" s="261"/>
      <c r="K156" s="60"/>
      <c r="L156" s="135">
        <f t="shared" si="197"/>
        <v>0</v>
      </c>
      <c r="M156" s="320"/>
      <c r="N156" s="60"/>
      <c r="O156" s="114">
        <f t="shared" si="198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90"/>
        <v>0</v>
      </c>
      <c r="D157" s="229"/>
      <c r="E157" s="60"/>
      <c r="F157" s="146">
        <f t="shared" si="195"/>
        <v>0</v>
      </c>
      <c r="G157" s="229"/>
      <c r="H157" s="261"/>
      <c r="I157" s="114">
        <f t="shared" si="196"/>
        <v>0</v>
      </c>
      <c r="J157" s="261"/>
      <c r="K157" s="60"/>
      <c r="L157" s="135">
        <f t="shared" si="197"/>
        <v>0</v>
      </c>
      <c r="M157" s="320"/>
      <c r="N157" s="60"/>
      <c r="O157" s="114">
        <f t="shared" si="198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90"/>
        <v>0</v>
      </c>
      <c r="D158" s="229"/>
      <c r="E158" s="60"/>
      <c r="F158" s="146">
        <f t="shared" si="195"/>
        <v>0</v>
      </c>
      <c r="G158" s="229"/>
      <c r="H158" s="261"/>
      <c r="I158" s="114">
        <f t="shared" si="196"/>
        <v>0</v>
      </c>
      <c r="J158" s="261"/>
      <c r="K158" s="60"/>
      <c r="L158" s="135">
        <f t="shared" si="197"/>
        <v>0</v>
      </c>
      <c r="M158" s="320"/>
      <c r="N158" s="60"/>
      <c r="O158" s="114">
        <f t="shared" si="198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90"/>
        <v>0</v>
      </c>
      <c r="D159" s="231"/>
      <c r="E159" s="115"/>
      <c r="F159" s="282">
        <f t="shared" si="195"/>
        <v>0</v>
      </c>
      <c r="G159" s="231"/>
      <c r="H159" s="262"/>
      <c r="I159" s="109">
        <f t="shared" si="196"/>
        <v>0</v>
      </c>
      <c r="J159" s="262"/>
      <c r="K159" s="115"/>
      <c r="L159" s="136">
        <f t="shared" si="197"/>
        <v>0</v>
      </c>
      <c r="M159" s="321"/>
      <c r="N159" s="115"/>
      <c r="O159" s="109">
        <f t="shared" si="198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90"/>
        <v>0</v>
      </c>
      <c r="D160" s="132">
        <f>SUM(D161:D162)</f>
        <v>0</v>
      </c>
      <c r="E160" s="108">
        <f t="shared" ref="E160:F160" si="199">SUM(E161:E162)</f>
        <v>0</v>
      </c>
      <c r="F160" s="282">
        <f t="shared" si="199"/>
        <v>0</v>
      </c>
      <c r="G160" s="132">
        <f>SUM(G161:G162)</f>
        <v>0</v>
      </c>
      <c r="H160" s="205">
        <f t="shared" ref="H160:I160" si="200">SUM(H161:H162)</f>
        <v>0</v>
      </c>
      <c r="I160" s="109">
        <f t="shared" si="200"/>
        <v>0</v>
      </c>
      <c r="J160" s="205">
        <f>SUM(J161:J162)</f>
        <v>0</v>
      </c>
      <c r="K160" s="108">
        <f t="shared" ref="K160:L160" si="201">SUM(K161:K162)</f>
        <v>0</v>
      </c>
      <c r="L160" s="136">
        <f t="shared" si="201"/>
        <v>0</v>
      </c>
      <c r="M160" s="84">
        <f>SUM(M161:M162)</f>
        <v>0</v>
      </c>
      <c r="N160" s="108">
        <f t="shared" ref="N160:O160" si="202">SUM(N161:N162)</f>
        <v>0</v>
      </c>
      <c r="O160" s="109">
        <f t="shared" si="202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90"/>
        <v>0</v>
      </c>
      <c r="D161" s="228"/>
      <c r="E161" s="55"/>
      <c r="F161" s="283">
        <f t="shared" ref="F161:F164" si="203">D161+E161</f>
        <v>0</v>
      </c>
      <c r="G161" s="228"/>
      <c r="H161" s="260"/>
      <c r="I161" s="120">
        <f t="shared" ref="I161:I164" si="204">G161+H161</f>
        <v>0</v>
      </c>
      <c r="J161" s="260"/>
      <c r="K161" s="55"/>
      <c r="L161" s="139">
        <f t="shared" ref="L161:L164" si="205">J161+K161</f>
        <v>0</v>
      </c>
      <c r="M161" s="319"/>
      <c r="N161" s="55"/>
      <c r="O161" s="120">
        <f t="shared" ref="O161:O164" si="206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90"/>
        <v>0</v>
      </c>
      <c r="D162" s="229"/>
      <c r="E162" s="60"/>
      <c r="F162" s="146">
        <f t="shared" si="203"/>
        <v>0</v>
      </c>
      <c r="G162" s="229"/>
      <c r="H162" s="261"/>
      <c r="I162" s="114">
        <f t="shared" si="204"/>
        <v>0</v>
      </c>
      <c r="J162" s="261"/>
      <c r="K162" s="60"/>
      <c r="L162" s="135">
        <f t="shared" si="205"/>
        <v>0</v>
      </c>
      <c r="M162" s="320"/>
      <c r="N162" s="60"/>
      <c r="O162" s="114">
        <f t="shared" si="206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90"/>
        <v>0</v>
      </c>
      <c r="D163" s="231"/>
      <c r="E163" s="115"/>
      <c r="F163" s="282">
        <f t="shared" si="203"/>
        <v>0</v>
      </c>
      <c r="G163" s="231"/>
      <c r="H163" s="262"/>
      <c r="I163" s="109">
        <f t="shared" si="204"/>
        <v>0</v>
      </c>
      <c r="J163" s="262"/>
      <c r="K163" s="115"/>
      <c r="L163" s="136">
        <f t="shared" si="205"/>
        <v>0</v>
      </c>
      <c r="M163" s="321"/>
      <c r="N163" s="115"/>
      <c r="O163" s="109">
        <f t="shared" si="206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90"/>
        <v>0</v>
      </c>
      <c r="D164" s="233"/>
      <c r="E164" s="122"/>
      <c r="F164" s="281">
        <f t="shared" si="203"/>
        <v>0</v>
      </c>
      <c r="G164" s="233"/>
      <c r="H164" s="264"/>
      <c r="I164" s="117">
        <f t="shared" si="204"/>
        <v>0</v>
      </c>
      <c r="J164" s="264"/>
      <c r="K164" s="122"/>
      <c r="L164" s="126">
        <f t="shared" si="205"/>
        <v>0</v>
      </c>
      <c r="M164" s="322"/>
      <c r="N164" s="122"/>
      <c r="O164" s="117">
        <f t="shared" si="206"/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190"/>
        <v>0</v>
      </c>
      <c r="D165" s="227">
        <f>SUM(D166,D171)</f>
        <v>0</v>
      </c>
      <c r="E165" s="50">
        <f t="shared" ref="E165:F165" si="207">SUM(E166,E171)</f>
        <v>0</v>
      </c>
      <c r="F165" s="281">
        <f t="shared" si="207"/>
        <v>0</v>
      </c>
      <c r="G165" s="227">
        <f t="shared" ref="G165:M165" si="208">SUM(G166,G171)</f>
        <v>0</v>
      </c>
      <c r="H165" s="106">
        <f t="shared" ref="H165:I165" si="209">SUM(H166,H171)</f>
        <v>0</v>
      </c>
      <c r="I165" s="117">
        <f t="shared" si="209"/>
        <v>0</v>
      </c>
      <c r="J165" s="106">
        <f t="shared" si="208"/>
        <v>0</v>
      </c>
      <c r="K165" s="50">
        <f t="shared" ref="K165:L165" si="210">SUM(K166,K171)</f>
        <v>0</v>
      </c>
      <c r="L165" s="126">
        <f t="shared" si="210"/>
        <v>0</v>
      </c>
      <c r="M165" s="130">
        <f t="shared" si="208"/>
        <v>0</v>
      </c>
      <c r="N165" s="131">
        <f t="shared" ref="N165:O165" si="211">SUM(N166,N171)</f>
        <v>0</v>
      </c>
      <c r="O165" s="289">
        <f t="shared" si="211"/>
        <v>0</v>
      </c>
      <c r="P165" s="344"/>
    </row>
    <row r="166" spans="1:16" ht="16.5" hidden="1" customHeight="1" x14ac:dyDescent="0.25">
      <c r="A166" s="118">
        <v>2510</v>
      </c>
      <c r="B166" s="52" t="s">
        <v>147</v>
      </c>
      <c r="C166" s="53">
        <f t="shared" si="190"/>
        <v>0</v>
      </c>
      <c r="D166" s="232">
        <f>SUM(D167:D170)</f>
        <v>0</v>
      </c>
      <c r="E166" s="119">
        <f t="shared" ref="E166:F166" si="212">SUM(E167:E170)</f>
        <v>0</v>
      </c>
      <c r="F166" s="283">
        <f t="shared" si="212"/>
        <v>0</v>
      </c>
      <c r="G166" s="232">
        <f t="shared" ref="G166:M166" si="213">SUM(G167:G170)</f>
        <v>0</v>
      </c>
      <c r="H166" s="263">
        <f t="shared" ref="H166:I166" si="214">SUM(H167:H170)</f>
        <v>0</v>
      </c>
      <c r="I166" s="120">
        <f t="shared" si="214"/>
        <v>0</v>
      </c>
      <c r="J166" s="263">
        <f t="shared" si="213"/>
        <v>0</v>
      </c>
      <c r="K166" s="119">
        <f t="shared" ref="K166:L166" si="215">SUM(K167:K170)</f>
        <v>0</v>
      </c>
      <c r="L166" s="139">
        <f t="shared" si="215"/>
        <v>0</v>
      </c>
      <c r="M166" s="64">
        <f t="shared" si="213"/>
        <v>0</v>
      </c>
      <c r="N166" s="299">
        <f t="shared" ref="N166:O166" si="216">SUM(N167:N170)</f>
        <v>0</v>
      </c>
      <c r="O166" s="304">
        <f t="shared" si="216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190"/>
        <v>0</v>
      </c>
      <c r="D167" s="229"/>
      <c r="E167" s="60"/>
      <c r="F167" s="146">
        <f t="shared" ref="F167:F172" si="217">D167+E167</f>
        <v>0</v>
      </c>
      <c r="G167" s="229"/>
      <c r="H167" s="261"/>
      <c r="I167" s="114">
        <f t="shared" ref="I167:I172" si="218">G167+H167</f>
        <v>0</v>
      </c>
      <c r="J167" s="261"/>
      <c r="K167" s="60"/>
      <c r="L167" s="135">
        <f t="shared" ref="L167:L172" si="219">J167+K167</f>
        <v>0</v>
      </c>
      <c r="M167" s="320"/>
      <c r="N167" s="60"/>
      <c r="O167" s="114">
        <f t="shared" ref="O167:O172" si="220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90"/>
        <v>0</v>
      </c>
      <c r="D168" s="229"/>
      <c r="E168" s="60"/>
      <c r="F168" s="146">
        <f t="shared" si="217"/>
        <v>0</v>
      </c>
      <c r="G168" s="229"/>
      <c r="H168" s="261"/>
      <c r="I168" s="114">
        <f t="shared" si="218"/>
        <v>0</v>
      </c>
      <c r="J168" s="261"/>
      <c r="K168" s="60"/>
      <c r="L168" s="135">
        <f t="shared" si="219"/>
        <v>0</v>
      </c>
      <c r="M168" s="320"/>
      <c r="N168" s="60"/>
      <c r="O168" s="114">
        <f t="shared" si="220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90"/>
        <v>0</v>
      </c>
      <c r="D169" s="229"/>
      <c r="E169" s="60"/>
      <c r="F169" s="146">
        <f t="shared" si="217"/>
        <v>0</v>
      </c>
      <c r="G169" s="229"/>
      <c r="H169" s="261"/>
      <c r="I169" s="114">
        <f t="shared" si="218"/>
        <v>0</v>
      </c>
      <c r="J169" s="261"/>
      <c r="K169" s="60"/>
      <c r="L169" s="135">
        <f t="shared" si="219"/>
        <v>0</v>
      </c>
      <c r="M169" s="320"/>
      <c r="N169" s="60"/>
      <c r="O169" s="114">
        <f t="shared" si="220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90"/>
        <v>0</v>
      </c>
      <c r="D170" s="229"/>
      <c r="E170" s="60"/>
      <c r="F170" s="146">
        <f t="shared" si="217"/>
        <v>0</v>
      </c>
      <c r="G170" s="229"/>
      <c r="H170" s="261"/>
      <c r="I170" s="114">
        <f t="shared" si="218"/>
        <v>0</v>
      </c>
      <c r="J170" s="261"/>
      <c r="K170" s="60"/>
      <c r="L170" s="135">
        <f t="shared" si="219"/>
        <v>0</v>
      </c>
      <c r="M170" s="320"/>
      <c r="N170" s="60"/>
      <c r="O170" s="114">
        <f t="shared" si="220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90"/>
        <v>0</v>
      </c>
      <c r="D171" s="229"/>
      <c r="E171" s="60"/>
      <c r="F171" s="146">
        <f t="shared" si="217"/>
        <v>0</v>
      </c>
      <c r="G171" s="229"/>
      <c r="H171" s="261"/>
      <c r="I171" s="114">
        <f t="shared" si="218"/>
        <v>0</v>
      </c>
      <c r="J171" s="261"/>
      <c r="K171" s="60"/>
      <c r="L171" s="135">
        <f t="shared" si="219"/>
        <v>0</v>
      </c>
      <c r="M171" s="320"/>
      <c r="N171" s="60"/>
      <c r="O171" s="114">
        <f t="shared" si="220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90"/>
        <v>0</v>
      </c>
      <c r="D172" s="212"/>
      <c r="E172" s="35"/>
      <c r="F172" s="350">
        <f t="shared" si="217"/>
        <v>0</v>
      </c>
      <c r="G172" s="212"/>
      <c r="H172" s="247"/>
      <c r="I172" s="353">
        <f t="shared" si="218"/>
        <v>0</v>
      </c>
      <c r="J172" s="247"/>
      <c r="K172" s="35"/>
      <c r="L172" s="197">
        <f t="shared" si="219"/>
        <v>0</v>
      </c>
      <c r="M172" s="310"/>
      <c r="N172" s="35"/>
      <c r="O172" s="353">
        <f t="shared" si="220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90"/>
        <v>0</v>
      </c>
      <c r="D173" s="226">
        <f>SUM(D174,D184)</f>
        <v>0</v>
      </c>
      <c r="E173" s="103">
        <f t="shared" ref="E173:F173" si="221">SUM(E174,E184)</f>
        <v>0</v>
      </c>
      <c r="F173" s="280">
        <f t="shared" si="221"/>
        <v>0</v>
      </c>
      <c r="G173" s="226">
        <f>SUM(G174,G184)</f>
        <v>0</v>
      </c>
      <c r="H173" s="259">
        <f t="shared" ref="H173:I173" si="222">SUM(H174,H184)</f>
        <v>0</v>
      </c>
      <c r="I173" s="104">
        <f t="shared" si="222"/>
        <v>0</v>
      </c>
      <c r="J173" s="259">
        <f>SUM(J174,J184)</f>
        <v>0</v>
      </c>
      <c r="K173" s="103">
        <f t="shared" ref="K173:L173" si="223">SUM(K174,K184)</f>
        <v>0</v>
      </c>
      <c r="L173" s="137">
        <f t="shared" si="223"/>
        <v>0</v>
      </c>
      <c r="M173" s="102">
        <f>SUM(M174,M184)</f>
        <v>0</v>
      </c>
      <c r="N173" s="103">
        <f t="shared" ref="N173:O173" si="224">SUM(N174,N184)</f>
        <v>0</v>
      </c>
      <c r="O173" s="104">
        <f t="shared" si="224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90"/>
        <v>0</v>
      </c>
      <c r="D174" s="227">
        <f>SUM(D175,D179)</f>
        <v>0</v>
      </c>
      <c r="E174" s="50">
        <f t="shared" ref="E174:F174" si="225">SUM(E175,E179)</f>
        <v>0</v>
      </c>
      <c r="F174" s="281">
        <f t="shared" si="225"/>
        <v>0</v>
      </c>
      <c r="G174" s="227">
        <f t="shared" ref="G174:M174" si="226">SUM(G175,G179)</f>
        <v>0</v>
      </c>
      <c r="H174" s="106">
        <f t="shared" ref="H174:I174" si="227">SUM(H175,H179)</f>
        <v>0</v>
      </c>
      <c r="I174" s="117">
        <f t="shared" si="227"/>
        <v>0</v>
      </c>
      <c r="J174" s="106">
        <f t="shared" si="226"/>
        <v>0</v>
      </c>
      <c r="K174" s="50">
        <f t="shared" ref="K174:L174" si="228">SUM(K175,K179)</f>
        <v>0</v>
      </c>
      <c r="L174" s="126">
        <f t="shared" si="228"/>
        <v>0</v>
      </c>
      <c r="M174" s="130">
        <f t="shared" si="226"/>
        <v>0</v>
      </c>
      <c r="N174" s="131">
        <f t="shared" ref="N174:O174" si="229">SUM(N175,N179)</f>
        <v>0</v>
      </c>
      <c r="O174" s="289">
        <f t="shared" si="229"/>
        <v>0</v>
      </c>
      <c r="P174" s="344"/>
    </row>
    <row r="175" spans="1:16" ht="36" hidden="1" x14ac:dyDescent="0.25">
      <c r="A175" s="118">
        <v>3260</v>
      </c>
      <c r="B175" s="52" t="s">
        <v>156</v>
      </c>
      <c r="C175" s="53">
        <f t="shared" si="190"/>
        <v>0</v>
      </c>
      <c r="D175" s="232">
        <f>SUM(D176:D178)</f>
        <v>0</v>
      </c>
      <c r="E175" s="119">
        <f t="shared" ref="E175:F175" si="230">SUM(E176:E178)</f>
        <v>0</v>
      </c>
      <c r="F175" s="283">
        <f t="shared" si="230"/>
        <v>0</v>
      </c>
      <c r="G175" s="232">
        <f>SUM(G176:G178)</f>
        <v>0</v>
      </c>
      <c r="H175" s="263">
        <f t="shared" ref="H175:I175" si="231">SUM(H176:H178)</f>
        <v>0</v>
      </c>
      <c r="I175" s="120">
        <f t="shared" si="231"/>
        <v>0</v>
      </c>
      <c r="J175" s="263">
        <f>SUM(J176:J178)</f>
        <v>0</v>
      </c>
      <c r="K175" s="119">
        <f t="shared" ref="K175:L175" si="232">SUM(K176:K178)</f>
        <v>0</v>
      </c>
      <c r="L175" s="139">
        <f t="shared" si="232"/>
        <v>0</v>
      </c>
      <c r="M175" s="53">
        <f>SUM(M176:M178)</f>
        <v>0</v>
      </c>
      <c r="N175" s="119">
        <f t="shared" ref="N175:O175" si="233">SUM(N176:N178)</f>
        <v>0</v>
      </c>
      <c r="O175" s="120">
        <f t="shared" si="233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90"/>
        <v>0</v>
      </c>
      <c r="D176" s="229"/>
      <c r="E176" s="60"/>
      <c r="F176" s="146">
        <f t="shared" ref="F176:F178" si="234">D176+E176</f>
        <v>0</v>
      </c>
      <c r="G176" s="229"/>
      <c r="H176" s="261"/>
      <c r="I176" s="114">
        <f t="shared" ref="I176:I178" si="235">G176+H176</f>
        <v>0</v>
      </c>
      <c r="J176" s="261"/>
      <c r="K176" s="60"/>
      <c r="L176" s="135">
        <f t="shared" ref="L176:L178" si="236">J176+K176</f>
        <v>0</v>
      </c>
      <c r="M176" s="320"/>
      <c r="N176" s="60"/>
      <c r="O176" s="114">
        <f t="shared" ref="O176:O178" si="237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90"/>
        <v>0</v>
      </c>
      <c r="D177" s="229"/>
      <c r="E177" s="60"/>
      <c r="F177" s="146">
        <f t="shared" si="234"/>
        <v>0</v>
      </c>
      <c r="G177" s="229"/>
      <c r="H177" s="261"/>
      <c r="I177" s="114">
        <f t="shared" si="235"/>
        <v>0</v>
      </c>
      <c r="J177" s="261"/>
      <c r="K177" s="60"/>
      <c r="L177" s="135">
        <f t="shared" si="236"/>
        <v>0</v>
      </c>
      <c r="M177" s="320"/>
      <c r="N177" s="60"/>
      <c r="O177" s="114">
        <f t="shared" si="237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90"/>
        <v>0</v>
      </c>
      <c r="D178" s="229"/>
      <c r="E178" s="60"/>
      <c r="F178" s="146">
        <f t="shared" si="234"/>
        <v>0</v>
      </c>
      <c r="G178" s="229"/>
      <c r="H178" s="261"/>
      <c r="I178" s="114">
        <f t="shared" si="235"/>
        <v>0</v>
      </c>
      <c r="J178" s="261"/>
      <c r="K178" s="60"/>
      <c r="L178" s="135">
        <f t="shared" si="236"/>
        <v>0</v>
      </c>
      <c r="M178" s="320"/>
      <c r="N178" s="60"/>
      <c r="O178" s="114">
        <f t="shared" si="237"/>
        <v>0</v>
      </c>
      <c r="P178" s="111"/>
    </row>
    <row r="179" spans="1:16" ht="84" hidden="1" x14ac:dyDescent="0.25">
      <c r="A179" s="118">
        <v>3290</v>
      </c>
      <c r="B179" s="52" t="s">
        <v>286</v>
      </c>
      <c r="C179" s="127">
        <f t="shared" si="190"/>
        <v>0</v>
      </c>
      <c r="D179" s="232">
        <f>SUM(D180:D183)</f>
        <v>0</v>
      </c>
      <c r="E179" s="119">
        <f t="shared" ref="E179:F179" si="238">SUM(E180:E183)</f>
        <v>0</v>
      </c>
      <c r="F179" s="283">
        <f t="shared" si="238"/>
        <v>0</v>
      </c>
      <c r="G179" s="232">
        <f t="shared" ref="G179:M179" si="239">SUM(G180:G183)</f>
        <v>0</v>
      </c>
      <c r="H179" s="263">
        <f t="shared" ref="H179:I179" si="240">SUM(H180:H183)</f>
        <v>0</v>
      </c>
      <c r="I179" s="120">
        <f t="shared" si="240"/>
        <v>0</v>
      </c>
      <c r="J179" s="263">
        <f t="shared" si="239"/>
        <v>0</v>
      </c>
      <c r="K179" s="119">
        <f t="shared" ref="K179:L179" si="241">SUM(K180:K183)</f>
        <v>0</v>
      </c>
      <c r="L179" s="139">
        <f t="shared" si="241"/>
        <v>0</v>
      </c>
      <c r="M179" s="127">
        <f t="shared" si="239"/>
        <v>0</v>
      </c>
      <c r="N179" s="300">
        <f t="shared" ref="N179:O179" si="242">SUM(N180:N183)</f>
        <v>0</v>
      </c>
      <c r="O179" s="305">
        <f t="shared" si="242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90"/>
        <v>0</v>
      </c>
      <c r="D180" s="229"/>
      <c r="E180" s="60"/>
      <c r="F180" s="146">
        <f t="shared" ref="F180:F183" si="243">D180+E180</f>
        <v>0</v>
      </c>
      <c r="G180" s="229"/>
      <c r="H180" s="261"/>
      <c r="I180" s="114">
        <f t="shared" ref="I180:I183" si="244">G180+H180</f>
        <v>0</v>
      </c>
      <c r="J180" s="261"/>
      <c r="K180" s="60"/>
      <c r="L180" s="135">
        <f t="shared" ref="L180:L183" si="245">J180+K180</f>
        <v>0</v>
      </c>
      <c r="M180" s="320"/>
      <c r="N180" s="60"/>
      <c r="O180" s="114">
        <f t="shared" ref="O180:O183" si="246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90"/>
        <v>0</v>
      </c>
      <c r="D181" s="229"/>
      <c r="E181" s="60"/>
      <c r="F181" s="146">
        <f t="shared" si="243"/>
        <v>0</v>
      </c>
      <c r="G181" s="229"/>
      <c r="H181" s="261"/>
      <c r="I181" s="114">
        <f t="shared" si="244"/>
        <v>0</v>
      </c>
      <c r="J181" s="261"/>
      <c r="K181" s="60"/>
      <c r="L181" s="135">
        <f t="shared" si="245"/>
        <v>0</v>
      </c>
      <c r="M181" s="320"/>
      <c r="N181" s="60"/>
      <c r="O181" s="114">
        <f t="shared" si="246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90"/>
        <v>0</v>
      </c>
      <c r="D182" s="229"/>
      <c r="E182" s="60"/>
      <c r="F182" s="146">
        <f t="shared" si="243"/>
        <v>0</v>
      </c>
      <c r="G182" s="229"/>
      <c r="H182" s="261"/>
      <c r="I182" s="114">
        <f t="shared" si="244"/>
        <v>0</v>
      </c>
      <c r="J182" s="261"/>
      <c r="K182" s="60"/>
      <c r="L182" s="135">
        <f t="shared" si="245"/>
        <v>0</v>
      </c>
      <c r="M182" s="320"/>
      <c r="N182" s="60"/>
      <c r="O182" s="114">
        <f t="shared" si="246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90"/>
        <v>0</v>
      </c>
      <c r="D183" s="234"/>
      <c r="E183" s="129"/>
      <c r="F183" s="141">
        <f t="shared" si="243"/>
        <v>0</v>
      </c>
      <c r="G183" s="234"/>
      <c r="H183" s="265"/>
      <c r="I183" s="305">
        <f t="shared" si="244"/>
        <v>0</v>
      </c>
      <c r="J183" s="265"/>
      <c r="K183" s="129"/>
      <c r="L183" s="140">
        <f t="shared" si="245"/>
        <v>0</v>
      </c>
      <c r="M183" s="323"/>
      <c r="N183" s="129"/>
      <c r="O183" s="305">
        <f t="shared" si="246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90"/>
        <v>0</v>
      </c>
      <c r="D184" s="235">
        <f>SUM(D185:D186)</f>
        <v>0</v>
      </c>
      <c r="E184" s="131">
        <f t="shared" ref="E184:F184" si="247">SUM(E185:E186)</f>
        <v>0</v>
      </c>
      <c r="F184" s="284">
        <f t="shared" si="247"/>
        <v>0</v>
      </c>
      <c r="G184" s="235">
        <f t="shared" ref="G184:M184" si="248">SUM(G185:G186)</f>
        <v>0</v>
      </c>
      <c r="H184" s="266">
        <f t="shared" ref="H184:I184" si="249">SUM(H185:H186)</f>
        <v>0</v>
      </c>
      <c r="I184" s="289">
        <f t="shared" si="249"/>
        <v>0</v>
      </c>
      <c r="J184" s="266">
        <f t="shared" si="248"/>
        <v>0</v>
      </c>
      <c r="K184" s="131">
        <f t="shared" ref="K184:L184" si="250">SUM(K185:K186)</f>
        <v>0</v>
      </c>
      <c r="L184" s="138">
        <f t="shared" si="250"/>
        <v>0</v>
      </c>
      <c r="M184" s="130">
        <f t="shared" si="248"/>
        <v>0</v>
      </c>
      <c r="N184" s="131">
        <f t="shared" ref="N184:O184" si="251">SUM(N185:N186)</f>
        <v>0</v>
      </c>
      <c r="O184" s="289">
        <f t="shared" si="251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90"/>
        <v>0</v>
      </c>
      <c r="D185" s="231"/>
      <c r="E185" s="115"/>
      <c r="F185" s="282">
        <f t="shared" ref="F185:F186" si="252">D185+E185</f>
        <v>0</v>
      </c>
      <c r="G185" s="231"/>
      <c r="H185" s="262"/>
      <c r="I185" s="109">
        <f t="shared" ref="I185:I186" si="253">G185+H185</f>
        <v>0</v>
      </c>
      <c r="J185" s="262"/>
      <c r="K185" s="115"/>
      <c r="L185" s="136">
        <f t="shared" ref="L185:L186" si="254">J185+K185</f>
        <v>0</v>
      </c>
      <c r="M185" s="321"/>
      <c r="N185" s="115"/>
      <c r="O185" s="109">
        <f t="shared" ref="O185:O186" si="255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90"/>
        <v>0</v>
      </c>
      <c r="D186" s="228"/>
      <c r="E186" s="55"/>
      <c r="F186" s="283">
        <f t="shared" si="252"/>
        <v>0</v>
      </c>
      <c r="G186" s="228"/>
      <c r="H186" s="260"/>
      <c r="I186" s="120">
        <f t="shared" si="253"/>
        <v>0</v>
      </c>
      <c r="J186" s="260"/>
      <c r="K186" s="55"/>
      <c r="L186" s="139">
        <f t="shared" si="254"/>
        <v>0</v>
      </c>
      <c r="M186" s="319"/>
      <c r="N186" s="55"/>
      <c r="O186" s="120">
        <f t="shared" si="255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90"/>
        <v>0</v>
      </c>
      <c r="D187" s="226">
        <f>SUM(D188,D191)</f>
        <v>0</v>
      </c>
      <c r="E187" s="103">
        <f t="shared" ref="E187:F187" si="256">SUM(E188,E191)</f>
        <v>0</v>
      </c>
      <c r="F187" s="280">
        <f t="shared" si="256"/>
        <v>0</v>
      </c>
      <c r="G187" s="226">
        <f>SUM(G188,G191)</f>
        <v>0</v>
      </c>
      <c r="H187" s="259">
        <f t="shared" ref="H187:I187" si="257">SUM(H188,H191)</f>
        <v>0</v>
      </c>
      <c r="I187" s="104">
        <f t="shared" si="257"/>
        <v>0</v>
      </c>
      <c r="J187" s="259">
        <f>SUM(J188,J191)</f>
        <v>0</v>
      </c>
      <c r="K187" s="103">
        <f t="shared" ref="K187:L187" si="258">SUM(K188,K191)</f>
        <v>0</v>
      </c>
      <c r="L187" s="137">
        <f t="shared" si="258"/>
        <v>0</v>
      </c>
      <c r="M187" s="102">
        <f>SUM(M188,M191)</f>
        <v>0</v>
      </c>
      <c r="N187" s="103">
        <f t="shared" ref="N187:O187" si="259">SUM(N188,N191)</f>
        <v>0</v>
      </c>
      <c r="O187" s="104">
        <f t="shared" si="259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90"/>
        <v>0</v>
      </c>
      <c r="D188" s="227">
        <f>SUM(D189,D190)</f>
        <v>0</v>
      </c>
      <c r="E188" s="50">
        <f t="shared" ref="E188:F188" si="260">SUM(E189,E190)</f>
        <v>0</v>
      </c>
      <c r="F188" s="281">
        <f t="shared" si="260"/>
        <v>0</v>
      </c>
      <c r="G188" s="227">
        <f>SUM(G189,G190)</f>
        <v>0</v>
      </c>
      <c r="H188" s="106">
        <f t="shared" ref="H188:I188" si="261">SUM(H189,H190)</f>
        <v>0</v>
      </c>
      <c r="I188" s="117">
        <f t="shared" si="261"/>
        <v>0</v>
      </c>
      <c r="J188" s="106">
        <f>SUM(J189,J190)</f>
        <v>0</v>
      </c>
      <c r="K188" s="50">
        <f t="shared" ref="K188:L188" si="262">SUM(K189,K190)</f>
        <v>0</v>
      </c>
      <c r="L188" s="126">
        <f t="shared" si="262"/>
        <v>0</v>
      </c>
      <c r="M188" s="47">
        <f>SUM(M189,M190)</f>
        <v>0</v>
      </c>
      <c r="N188" s="50">
        <f t="shared" ref="N188:O188" si="263">SUM(N189,N190)</f>
        <v>0</v>
      </c>
      <c r="O188" s="117">
        <f t="shared" si="263"/>
        <v>0</v>
      </c>
      <c r="P188" s="123"/>
    </row>
    <row r="189" spans="1:16" ht="36" hidden="1" x14ac:dyDescent="0.25">
      <c r="A189" s="118">
        <v>4240</v>
      </c>
      <c r="B189" s="52" t="s">
        <v>169</v>
      </c>
      <c r="C189" s="53">
        <f t="shared" si="190"/>
        <v>0</v>
      </c>
      <c r="D189" s="228"/>
      <c r="E189" s="55"/>
      <c r="F189" s="283">
        <f t="shared" ref="F189:F190" si="264">D189+E189</f>
        <v>0</v>
      </c>
      <c r="G189" s="228"/>
      <c r="H189" s="260"/>
      <c r="I189" s="120">
        <f t="shared" ref="I189:I190" si="265">G189+H189</f>
        <v>0</v>
      </c>
      <c r="J189" s="260"/>
      <c r="K189" s="55"/>
      <c r="L189" s="139">
        <f t="shared" ref="L189:L190" si="266">J189+K189</f>
        <v>0</v>
      </c>
      <c r="M189" s="319"/>
      <c r="N189" s="55"/>
      <c r="O189" s="120">
        <f t="shared" ref="O189:O190" si="267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90"/>
        <v>0</v>
      </c>
      <c r="D190" s="229"/>
      <c r="E190" s="60"/>
      <c r="F190" s="146">
        <f t="shared" si="264"/>
        <v>0</v>
      </c>
      <c r="G190" s="229"/>
      <c r="H190" s="261"/>
      <c r="I190" s="114">
        <f t="shared" si="265"/>
        <v>0</v>
      </c>
      <c r="J190" s="261"/>
      <c r="K190" s="60"/>
      <c r="L190" s="135">
        <f t="shared" si="266"/>
        <v>0</v>
      </c>
      <c r="M190" s="320"/>
      <c r="N190" s="60"/>
      <c r="O190" s="114">
        <f t="shared" si="267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90"/>
        <v>0</v>
      </c>
      <c r="D191" s="227">
        <f>SUM(D192)</f>
        <v>0</v>
      </c>
      <c r="E191" s="50">
        <f t="shared" ref="E191:F191" si="268">SUM(E192)</f>
        <v>0</v>
      </c>
      <c r="F191" s="281">
        <f t="shared" si="268"/>
        <v>0</v>
      </c>
      <c r="G191" s="227">
        <f>SUM(G192)</f>
        <v>0</v>
      </c>
      <c r="H191" s="106">
        <f t="shared" ref="H191:I191" si="269">SUM(H192)</f>
        <v>0</v>
      </c>
      <c r="I191" s="117">
        <f t="shared" si="269"/>
        <v>0</v>
      </c>
      <c r="J191" s="106">
        <f>SUM(J192)</f>
        <v>0</v>
      </c>
      <c r="K191" s="50">
        <f t="shared" ref="K191:L191" si="270">SUM(K192)</f>
        <v>0</v>
      </c>
      <c r="L191" s="126">
        <f t="shared" si="270"/>
        <v>0</v>
      </c>
      <c r="M191" s="47">
        <f>SUM(M192)</f>
        <v>0</v>
      </c>
      <c r="N191" s="50">
        <f t="shared" ref="N191:O191" si="271">SUM(N192)</f>
        <v>0</v>
      </c>
      <c r="O191" s="117">
        <f t="shared" si="271"/>
        <v>0</v>
      </c>
      <c r="P191" s="123"/>
    </row>
    <row r="192" spans="1:16" ht="24" hidden="1" x14ac:dyDescent="0.25">
      <c r="A192" s="118">
        <v>4310</v>
      </c>
      <c r="B192" s="52" t="s">
        <v>172</v>
      </c>
      <c r="C192" s="53">
        <f t="shared" si="190"/>
        <v>0</v>
      </c>
      <c r="D192" s="232">
        <f>SUM(D193:D193)</f>
        <v>0</v>
      </c>
      <c r="E192" s="119">
        <f t="shared" ref="E192:F192" si="272">SUM(E193:E193)</f>
        <v>0</v>
      </c>
      <c r="F192" s="283">
        <f t="shared" si="272"/>
        <v>0</v>
      </c>
      <c r="G192" s="232">
        <f>SUM(G193:G193)</f>
        <v>0</v>
      </c>
      <c r="H192" s="263">
        <f t="shared" ref="H192:I192" si="273">SUM(H193:H193)</f>
        <v>0</v>
      </c>
      <c r="I192" s="120">
        <f t="shared" si="273"/>
        <v>0</v>
      </c>
      <c r="J192" s="263">
        <f>SUM(J193:J193)</f>
        <v>0</v>
      </c>
      <c r="K192" s="119">
        <f t="shared" ref="K192:L192" si="274">SUM(K193:K193)</f>
        <v>0</v>
      </c>
      <c r="L192" s="139">
        <f t="shared" si="274"/>
        <v>0</v>
      </c>
      <c r="M192" s="53">
        <f>SUM(M193:M193)</f>
        <v>0</v>
      </c>
      <c r="N192" s="119">
        <f t="shared" ref="N192:O192" si="275">SUM(N193:N193)</f>
        <v>0</v>
      </c>
      <c r="O192" s="120">
        <f t="shared" si="275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90"/>
        <v>0</v>
      </c>
      <c r="D193" s="229"/>
      <c r="E193" s="60"/>
      <c r="F193" s="146">
        <f>D193+E193</f>
        <v>0</v>
      </c>
      <c r="G193" s="229"/>
      <c r="H193" s="261"/>
      <c r="I193" s="114">
        <f>G193+H193</f>
        <v>0</v>
      </c>
      <c r="J193" s="261"/>
      <c r="K193" s="60"/>
      <c r="L193" s="135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72"/>
      <c r="B194" s="73" t="s">
        <v>174</v>
      </c>
      <c r="C194" s="418">
        <f t="shared" si="190"/>
        <v>1378</v>
      </c>
      <c r="D194" s="225">
        <f>SUM(D195,D230,D269)</f>
        <v>1374</v>
      </c>
      <c r="E194" s="382">
        <f t="shared" ref="E194:F194" si="276">SUM(E195,E230,E269)</f>
        <v>4</v>
      </c>
      <c r="F194" s="418">
        <f t="shared" si="276"/>
        <v>1378</v>
      </c>
      <c r="G194" s="225">
        <f>SUM(G195,G230,G269)</f>
        <v>0</v>
      </c>
      <c r="H194" s="204">
        <f t="shared" ref="H194:I194" si="277">SUM(H195,H230,H269)</f>
        <v>0</v>
      </c>
      <c r="I194" s="418">
        <f t="shared" si="277"/>
        <v>0</v>
      </c>
      <c r="J194" s="258">
        <f>SUM(J195,J230,J269)</f>
        <v>0</v>
      </c>
      <c r="K194" s="382">
        <f t="shared" ref="K194:L194" si="278">SUM(K195,K230,K269)</f>
        <v>0</v>
      </c>
      <c r="L194" s="418">
        <f t="shared" si="278"/>
        <v>0</v>
      </c>
      <c r="M194" s="324">
        <f>SUM(M195,M230,M269)</f>
        <v>0</v>
      </c>
      <c r="N194" s="301">
        <f t="shared" ref="N194:O194" si="279">SUM(N195,N230,N269)</f>
        <v>0</v>
      </c>
      <c r="O194" s="306">
        <f t="shared" si="279"/>
        <v>0</v>
      </c>
      <c r="P194" s="346"/>
    </row>
    <row r="195" spans="1:16" hidden="1" x14ac:dyDescent="0.25">
      <c r="A195" s="101">
        <v>5000</v>
      </c>
      <c r="B195" s="101" t="s">
        <v>175</v>
      </c>
      <c r="C195" s="102">
        <f t="shared" si="190"/>
        <v>0</v>
      </c>
      <c r="D195" s="226">
        <f>D196+D204</f>
        <v>0</v>
      </c>
      <c r="E195" s="103">
        <f t="shared" ref="E195:F195" si="280">E196+E204</f>
        <v>0</v>
      </c>
      <c r="F195" s="280">
        <f t="shared" si="280"/>
        <v>0</v>
      </c>
      <c r="G195" s="226">
        <f>G196+G204</f>
        <v>0</v>
      </c>
      <c r="H195" s="259">
        <f t="shared" ref="H195:I195" si="281">H196+H204</f>
        <v>0</v>
      </c>
      <c r="I195" s="104">
        <f t="shared" si="281"/>
        <v>0</v>
      </c>
      <c r="J195" s="259">
        <f>J196+J204</f>
        <v>0</v>
      </c>
      <c r="K195" s="103">
        <f t="shared" ref="K195:L195" si="282">K196+K204</f>
        <v>0</v>
      </c>
      <c r="L195" s="137">
        <f t="shared" si="282"/>
        <v>0</v>
      </c>
      <c r="M195" s="102">
        <f>M196+M204</f>
        <v>0</v>
      </c>
      <c r="N195" s="103">
        <f t="shared" ref="N195:O195" si="283">N196+N204</f>
        <v>0</v>
      </c>
      <c r="O195" s="104">
        <f t="shared" si="283"/>
        <v>0</v>
      </c>
      <c r="P195" s="343"/>
    </row>
    <row r="196" spans="1:16" hidden="1" x14ac:dyDescent="0.25">
      <c r="A196" s="46">
        <v>5100</v>
      </c>
      <c r="B196" s="105" t="s">
        <v>176</v>
      </c>
      <c r="C196" s="47">
        <f t="shared" si="190"/>
        <v>0</v>
      </c>
      <c r="D196" s="227">
        <f>D197+D198+D201+D202+D203</f>
        <v>0</v>
      </c>
      <c r="E196" s="50">
        <f t="shared" ref="E196:F196" si="284">E197+E198+E201+E202+E203</f>
        <v>0</v>
      </c>
      <c r="F196" s="281">
        <f t="shared" si="284"/>
        <v>0</v>
      </c>
      <c r="G196" s="227">
        <f>G197+G198+G201+G202+G203</f>
        <v>0</v>
      </c>
      <c r="H196" s="106">
        <f t="shared" ref="H196:I196" si="285">H197+H198+H201+H202+H203</f>
        <v>0</v>
      </c>
      <c r="I196" s="117">
        <f t="shared" si="285"/>
        <v>0</v>
      </c>
      <c r="J196" s="106">
        <f>J197+J198+J201+J202+J203</f>
        <v>0</v>
      </c>
      <c r="K196" s="50">
        <f t="shared" ref="K196:L196" si="286">K197+K198+K201+K202+K203</f>
        <v>0</v>
      </c>
      <c r="L196" s="126">
        <f t="shared" si="286"/>
        <v>0</v>
      </c>
      <c r="M196" s="47">
        <f>M197+M198+M201+M202+M203</f>
        <v>0</v>
      </c>
      <c r="N196" s="50">
        <f t="shared" ref="N196:O196" si="287">N197+N198+N201+N202+N203</f>
        <v>0</v>
      </c>
      <c r="O196" s="117">
        <f t="shared" si="287"/>
        <v>0</v>
      </c>
      <c r="P196" s="123"/>
    </row>
    <row r="197" spans="1:16" hidden="1" x14ac:dyDescent="0.25">
      <c r="A197" s="118">
        <v>5110</v>
      </c>
      <c r="B197" s="52" t="s">
        <v>177</v>
      </c>
      <c r="C197" s="53">
        <f t="shared" si="190"/>
        <v>0</v>
      </c>
      <c r="D197" s="228"/>
      <c r="E197" s="55"/>
      <c r="F197" s="283">
        <f>D197+E197</f>
        <v>0</v>
      </c>
      <c r="G197" s="228"/>
      <c r="H197" s="260"/>
      <c r="I197" s="120">
        <f>G197+H197</f>
        <v>0</v>
      </c>
      <c r="J197" s="260"/>
      <c r="K197" s="55"/>
      <c r="L197" s="139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90"/>
        <v>0</v>
      </c>
      <c r="D198" s="230">
        <f>D199+D200</f>
        <v>0</v>
      </c>
      <c r="E198" s="113">
        <f t="shared" ref="E198:F198" si="288">E199+E200</f>
        <v>0</v>
      </c>
      <c r="F198" s="146">
        <f t="shared" si="288"/>
        <v>0</v>
      </c>
      <c r="G198" s="230">
        <f>G199+G200</f>
        <v>0</v>
      </c>
      <c r="H198" s="121">
        <f t="shared" ref="H198:I198" si="289">H199+H200</f>
        <v>0</v>
      </c>
      <c r="I198" s="114">
        <f t="shared" si="289"/>
        <v>0</v>
      </c>
      <c r="J198" s="121">
        <f>J199+J200</f>
        <v>0</v>
      </c>
      <c r="K198" s="113">
        <f t="shared" ref="K198:L198" si="290">K199+K200</f>
        <v>0</v>
      </c>
      <c r="L198" s="135">
        <f t="shared" si="290"/>
        <v>0</v>
      </c>
      <c r="M198" s="58">
        <f>M199+M200</f>
        <v>0</v>
      </c>
      <c r="N198" s="113">
        <f t="shared" ref="N198:O198" si="291">N199+N200</f>
        <v>0</v>
      </c>
      <c r="O198" s="114">
        <f t="shared" si="291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90"/>
        <v>0</v>
      </c>
      <c r="D199" s="229"/>
      <c r="E199" s="60"/>
      <c r="F199" s="146">
        <f t="shared" ref="F199:F203" si="292">D199+E199</f>
        <v>0</v>
      </c>
      <c r="G199" s="229"/>
      <c r="H199" s="261"/>
      <c r="I199" s="114">
        <f t="shared" ref="I199:I203" si="293">G199+H199</f>
        <v>0</v>
      </c>
      <c r="J199" s="261"/>
      <c r="K199" s="60"/>
      <c r="L199" s="135">
        <f t="shared" ref="L199:L203" si="294">J199+K199</f>
        <v>0</v>
      </c>
      <c r="M199" s="320"/>
      <c r="N199" s="60"/>
      <c r="O199" s="114">
        <f t="shared" ref="O199:O203" si="295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90"/>
        <v>0</v>
      </c>
      <c r="D200" s="229"/>
      <c r="E200" s="60"/>
      <c r="F200" s="146">
        <f t="shared" si="292"/>
        <v>0</v>
      </c>
      <c r="G200" s="229"/>
      <c r="H200" s="261"/>
      <c r="I200" s="114">
        <f t="shared" si="293"/>
        <v>0</v>
      </c>
      <c r="J200" s="261"/>
      <c r="K200" s="60"/>
      <c r="L200" s="135">
        <f t="shared" si="294"/>
        <v>0</v>
      </c>
      <c r="M200" s="320"/>
      <c r="N200" s="60"/>
      <c r="O200" s="114">
        <f t="shared" si="295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90"/>
        <v>0</v>
      </c>
      <c r="D201" s="229"/>
      <c r="E201" s="60"/>
      <c r="F201" s="146">
        <f t="shared" si="292"/>
        <v>0</v>
      </c>
      <c r="G201" s="229"/>
      <c r="H201" s="261"/>
      <c r="I201" s="114">
        <f t="shared" si="293"/>
        <v>0</v>
      </c>
      <c r="J201" s="261"/>
      <c r="K201" s="60"/>
      <c r="L201" s="135">
        <f t="shared" si="294"/>
        <v>0</v>
      </c>
      <c r="M201" s="320"/>
      <c r="N201" s="60"/>
      <c r="O201" s="114">
        <f t="shared" si="295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90"/>
        <v>0</v>
      </c>
      <c r="D202" s="229"/>
      <c r="E202" s="60"/>
      <c r="F202" s="146">
        <f t="shared" si="292"/>
        <v>0</v>
      </c>
      <c r="G202" s="229"/>
      <c r="H202" s="261"/>
      <c r="I202" s="114">
        <f t="shared" si="293"/>
        <v>0</v>
      </c>
      <c r="J202" s="261"/>
      <c r="K202" s="60"/>
      <c r="L202" s="135">
        <f t="shared" si="294"/>
        <v>0</v>
      </c>
      <c r="M202" s="320"/>
      <c r="N202" s="60"/>
      <c r="O202" s="114">
        <f t="shared" si="295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90"/>
        <v>0</v>
      </c>
      <c r="D203" s="229"/>
      <c r="E203" s="60"/>
      <c r="F203" s="146">
        <f t="shared" si="292"/>
        <v>0</v>
      </c>
      <c r="G203" s="229"/>
      <c r="H203" s="261"/>
      <c r="I203" s="114">
        <f t="shared" si="293"/>
        <v>0</v>
      </c>
      <c r="J203" s="261"/>
      <c r="K203" s="60"/>
      <c r="L203" s="135">
        <f t="shared" si="294"/>
        <v>0</v>
      </c>
      <c r="M203" s="320"/>
      <c r="N203" s="60"/>
      <c r="O203" s="114">
        <f t="shared" si="295"/>
        <v>0</v>
      </c>
      <c r="P203" s="111"/>
    </row>
    <row r="204" spans="1:16" hidden="1" x14ac:dyDescent="0.25">
      <c r="A204" s="46">
        <v>5200</v>
      </c>
      <c r="B204" s="105" t="s">
        <v>184</v>
      </c>
      <c r="C204" s="47">
        <f t="shared" si="190"/>
        <v>0</v>
      </c>
      <c r="D204" s="227">
        <f>D205+D215+D216+D225+D226+D227+D229</f>
        <v>0</v>
      </c>
      <c r="E204" s="50">
        <f t="shared" ref="E204:F204" si="296">E205+E215+E216+E225+E226+E227+E229</f>
        <v>0</v>
      </c>
      <c r="F204" s="281">
        <f t="shared" si="296"/>
        <v>0</v>
      </c>
      <c r="G204" s="227">
        <f>G205+G215+G216+G225+G226+G227+G229</f>
        <v>0</v>
      </c>
      <c r="H204" s="106">
        <f t="shared" ref="H204:I204" si="297">H205+H215+H216+H225+H226+H227+H229</f>
        <v>0</v>
      </c>
      <c r="I204" s="117">
        <f t="shared" si="297"/>
        <v>0</v>
      </c>
      <c r="J204" s="106">
        <f>J205+J215+J216+J225+J226+J227+J229</f>
        <v>0</v>
      </c>
      <c r="K204" s="50">
        <f t="shared" ref="K204:L204" si="298">K205+K215+K216+K225+K226+K227+K229</f>
        <v>0</v>
      </c>
      <c r="L204" s="126">
        <f t="shared" si="298"/>
        <v>0</v>
      </c>
      <c r="M204" s="47">
        <f>M205+M215+M216+M225+M226+M227+M229</f>
        <v>0</v>
      </c>
      <c r="N204" s="50">
        <f t="shared" ref="N204:O204" si="299">N205+N215+N216+N225+N226+N227+N229</f>
        <v>0</v>
      </c>
      <c r="O204" s="117">
        <f t="shared" si="299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90"/>
        <v>0</v>
      </c>
      <c r="D205" s="132">
        <f>SUM(D206:D214)</f>
        <v>0</v>
      </c>
      <c r="E205" s="108">
        <f t="shared" ref="E205:F205" si="300">SUM(E206:E214)</f>
        <v>0</v>
      </c>
      <c r="F205" s="282">
        <f t="shared" si="300"/>
        <v>0</v>
      </c>
      <c r="G205" s="132">
        <f>SUM(G206:G214)</f>
        <v>0</v>
      </c>
      <c r="H205" s="205">
        <f t="shared" ref="H205:I205" si="301">SUM(H206:H214)</f>
        <v>0</v>
      </c>
      <c r="I205" s="109">
        <f t="shared" si="301"/>
        <v>0</v>
      </c>
      <c r="J205" s="205">
        <f>SUM(J206:J214)</f>
        <v>0</v>
      </c>
      <c r="K205" s="108">
        <f t="shared" ref="K205:L205" si="302">SUM(K206:K214)</f>
        <v>0</v>
      </c>
      <c r="L205" s="136">
        <f t="shared" si="302"/>
        <v>0</v>
      </c>
      <c r="M205" s="84">
        <f>SUM(M206:M214)</f>
        <v>0</v>
      </c>
      <c r="N205" s="108">
        <f t="shared" ref="N205:O205" si="303">SUM(N206:N214)</f>
        <v>0</v>
      </c>
      <c r="O205" s="109">
        <f t="shared" si="303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90"/>
        <v>0</v>
      </c>
      <c r="D206" s="228"/>
      <c r="E206" s="55"/>
      <c r="F206" s="283">
        <f t="shared" ref="F206:F215" si="304">D206+E206</f>
        <v>0</v>
      </c>
      <c r="G206" s="228"/>
      <c r="H206" s="260"/>
      <c r="I206" s="120">
        <f t="shared" ref="I206:I215" si="305">G206+H206</f>
        <v>0</v>
      </c>
      <c r="J206" s="260"/>
      <c r="K206" s="55"/>
      <c r="L206" s="139">
        <f t="shared" ref="L206:L215" si="306">J206+K206</f>
        <v>0</v>
      </c>
      <c r="M206" s="319"/>
      <c r="N206" s="55"/>
      <c r="O206" s="120">
        <f t="shared" ref="O206:O215" si="307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90"/>
        <v>0</v>
      </c>
      <c r="D207" s="229"/>
      <c r="E207" s="60"/>
      <c r="F207" s="146">
        <f t="shared" si="304"/>
        <v>0</v>
      </c>
      <c r="G207" s="229"/>
      <c r="H207" s="261"/>
      <c r="I207" s="114">
        <f t="shared" si="305"/>
        <v>0</v>
      </c>
      <c r="J207" s="261"/>
      <c r="K207" s="60"/>
      <c r="L207" s="135">
        <f t="shared" si="306"/>
        <v>0</v>
      </c>
      <c r="M207" s="320"/>
      <c r="N207" s="60"/>
      <c r="O207" s="114">
        <f t="shared" si="307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90"/>
        <v>0</v>
      </c>
      <c r="D208" s="229"/>
      <c r="E208" s="60"/>
      <c r="F208" s="146">
        <f t="shared" si="304"/>
        <v>0</v>
      </c>
      <c r="G208" s="229"/>
      <c r="H208" s="261"/>
      <c r="I208" s="114">
        <f t="shared" si="305"/>
        <v>0</v>
      </c>
      <c r="J208" s="261"/>
      <c r="K208" s="60"/>
      <c r="L208" s="135">
        <f t="shared" si="306"/>
        <v>0</v>
      </c>
      <c r="M208" s="320"/>
      <c r="N208" s="60"/>
      <c r="O208" s="114">
        <f t="shared" si="307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90"/>
        <v>0</v>
      </c>
      <c r="D209" s="229"/>
      <c r="E209" s="60"/>
      <c r="F209" s="146">
        <f t="shared" si="304"/>
        <v>0</v>
      </c>
      <c r="G209" s="229"/>
      <c r="H209" s="261"/>
      <c r="I209" s="114">
        <f t="shared" si="305"/>
        <v>0</v>
      </c>
      <c r="J209" s="261"/>
      <c r="K209" s="60"/>
      <c r="L209" s="135">
        <f t="shared" si="306"/>
        <v>0</v>
      </c>
      <c r="M209" s="320"/>
      <c r="N209" s="60"/>
      <c r="O209" s="114">
        <f t="shared" si="307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90"/>
        <v>0</v>
      </c>
      <c r="D210" s="229"/>
      <c r="E210" s="60"/>
      <c r="F210" s="146">
        <f t="shared" si="304"/>
        <v>0</v>
      </c>
      <c r="G210" s="229"/>
      <c r="H210" s="261"/>
      <c r="I210" s="114">
        <f t="shared" si="305"/>
        <v>0</v>
      </c>
      <c r="J210" s="261"/>
      <c r="K210" s="60"/>
      <c r="L210" s="135">
        <f t="shared" si="306"/>
        <v>0</v>
      </c>
      <c r="M210" s="320"/>
      <c r="N210" s="60"/>
      <c r="O210" s="114">
        <f t="shared" si="307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90"/>
        <v>0</v>
      </c>
      <c r="D211" s="229"/>
      <c r="E211" s="60"/>
      <c r="F211" s="146">
        <f t="shared" si="304"/>
        <v>0</v>
      </c>
      <c r="G211" s="229"/>
      <c r="H211" s="261"/>
      <c r="I211" s="114">
        <f t="shared" si="305"/>
        <v>0</v>
      </c>
      <c r="J211" s="261"/>
      <c r="K211" s="60"/>
      <c r="L211" s="135">
        <f t="shared" si="306"/>
        <v>0</v>
      </c>
      <c r="M211" s="320"/>
      <c r="N211" s="60"/>
      <c r="O211" s="114">
        <f t="shared" si="307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90"/>
        <v>0</v>
      </c>
      <c r="D212" s="229"/>
      <c r="E212" s="60"/>
      <c r="F212" s="146">
        <f t="shared" si="304"/>
        <v>0</v>
      </c>
      <c r="G212" s="229"/>
      <c r="H212" s="261"/>
      <c r="I212" s="114">
        <f t="shared" si="305"/>
        <v>0</v>
      </c>
      <c r="J212" s="261"/>
      <c r="K212" s="60"/>
      <c r="L212" s="135">
        <f t="shared" si="306"/>
        <v>0</v>
      </c>
      <c r="M212" s="320"/>
      <c r="N212" s="60"/>
      <c r="O212" s="114">
        <f t="shared" si="307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308">F213+I213+L213+O213</f>
        <v>0</v>
      </c>
      <c r="D213" s="229"/>
      <c r="E213" s="60"/>
      <c r="F213" s="146">
        <f t="shared" si="304"/>
        <v>0</v>
      </c>
      <c r="G213" s="229"/>
      <c r="H213" s="261"/>
      <c r="I213" s="114">
        <f t="shared" si="305"/>
        <v>0</v>
      </c>
      <c r="J213" s="261"/>
      <c r="K213" s="60"/>
      <c r="L213" s="135">
        <f t="shared" si="306"/>
        <v>0</v>
      </c>
      <c r="M213" s="320"/>
      <c r="N213" s="60"/>
      <c r="O213" s="114">
        <f t="shared" si="307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308"/>
        <v>0</v>
      </c>
      <c r="D214" s="229"/>
      <c r="E214" s="60"/>
      <c r="F214" s="146">
        <f t="shared" si="304"/>
        <v>0</v>
      </c>
      <c r="G214" s="229"/>
      <c r="H214" s="261"/>
      <c r="I214" s="114">
        <f t="shared" si="305"/>
        <v>0</v>
      </c>
      <c r="J214" s="261"/>
      <c r="K214" s="60"/>
      <c r="L214" s="135">
        <f t="shared" si="306"/>
        <v>0</v>
      </c>
      <c r="M214" s="320"/>
      <c r="N214" s="60"/>
      <c r="O214" s="114">
        <f t="shared" si="307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308"/>
        <v>0</v>
      </c>
      <c r="D215" s="229"/>
      <c r="E215" s="60"/>
      <c r="F215" s="146">
        <f t="shared" si="304"/>
        <v>0</v>
      </c>
      <c r="G215" s="229"/>
      <c r="H215" s="261"/>
      <c r="I215" s="114">
        <f t="shared" si="305"/>
        <v>0</v>
      </c>
      <c r="J215" s="261"/>
      <c r="K215" s="60"/>
      <c r="L215" s="135">
        <f t="shared" si="306"/>
        <v>0</v>
      </c>
      <c r="M215" s="320"/>
      <c r="N215" s="60"/>
      <c r="O215" s="114">
        <f t="shared" si="307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308"/>
        <v>0</v>
      </c>
      <c r="D216" s="230">
        <f>SUM(D217:D224)</f>
        <v>0</v>
      </c>
      <c r="E216" s="113">
        <f t="shared" ref="E216:F216" si="309">SUM(E217:E224)</f>
        <v>0</v>
      </c>
      <c r="F216" s="146">
        <f t="shared" si="309"/>
        <v>0</v>
      </c>
      <c r="G216" s="230">
        <f>SUM(G217:G224)</f>
        <v>0</v>
      </c>
      <c r="H216" s="121">
        <f t="shared" ref="H216:I216" si="310">SUM(H217:H224)</f>
        <v>0</v>
      </c>
      <c r="I216" s="114">
        <f t="shared" si="310"/>
        <v>0</v>
      </c>
      <c r="J216" s="121">
        <f>SUM(J217:J224)</f>
        <v>0</v>
      </c>
      <c r="K216" s="113">
        <f t="shared" ref="K216:L216" si="311">SUM(K217:K224)</f>
        <v>0</v>
      </c>
      <c r="L216" s="135">
        <f t="shared" si="311"/>
        <v>0</v>
      </c>
      <c r="M216" s="58">
        <f>SUM(M217:M224)</f>
        <v>0</v>
      </c>
      <c r="N216" s="113">
        <f t="shared" ref="N216:O216" si="312">SUM(N217:N224)</f>
        <v>0</v>
      </c>
      <c r="O216" s="114">
        <f t="shared" si="312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308"/>
        <v>0</v>
      </c>
      <c r="D217" s="229"/>
      <c r="E217" s="60"/>
      <c r="F217" s="146">
        <f t="shared" ref="F217:F226" si="313">D217+E217</f>
        <v>0</v>
      </c>
      <c r="G217" s="229"/>
      <c r="H217" s="261"/>
      <c r="I217" s="114">
        <f t="shared" ref="I217:I226" si="314">G217+H217</f>
        <v>0</v>
      </c>
      <c r="J217" s="261"/>
      <c r="K217" s="60"/>
      <c r="L217" s="135">
        <f t="shared" ref="L217:L226" si="315">J217+K217</f>
        <v>0</v>
      </c>
      <c r="M217" s="320"/>
      <c r="N217" s="60"/>
      <c r="O217" s="114">
        <f t="shared" ref="O217:O226" si="316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308"/>
        <v>0</v>
      </c>
      <c r="D218" s="229"/>
      <c r="E218" s="60"/>
      <c r="F218" s="146">
        <f t="shared" si="313"/>
        <v>0</v>
      </c>
      <c r="G218" s="229"/>
      <c r="H218" s="261"/>
      <c r="I218" s="114">
        <f t="shared" si="314"/>
        <v>0</v>
      </c>
      <c r="J218" s="261"/>
      <c r="K218" s="60"/>
      <c r="L218" s="135">
        <f t="shared" si="315"/>
        <v>0</v>
      </c>
      <c r="M218" s="320"/>
      <c r="N218" s="60"/>
      <c r="O218" s="114">
        <f t="shared" si="316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308"/>
        <v>0</v>
      </c>
      <c r="D219" s="229"/>
      <c r="E219" s="60"/>
      <c r="F219" s="146">
        <f t="shared" si="313"/>
        <v>0</v>
      </c>
      <c r="G219" s="229"/>
      <c r="H219" s="261"/>
      <c r="I219" s="114">
        <f t="shared" si="314"/>
        <v>0</v>
      </c>
      <c r="J219" s="261"/>
      <c r="K219" s="60"/>
      <c r="L219" s="135">
        <f t="shared" si="315"/>
        <v>0</v>
      </c>
      <c r="M219" s="320"/>
      <c r="N219" s="60"/>
      <c r="O219" s="114">
        <f t="shared" si="316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308"/>
        <v>0</v>
      </c>
      <c r="D220" s="229"/>
      <c r="E220" s="60"/>
      <c r="F220" s="146">
        <f t="shared" si="313"/>
        <v>0</v>
      </c>
      <c r="G220" s="229"/>
      <c r="H220" s="261"/>
      <c r="I220" s="114">
        <f t="shared" si="314"/>
        <v>0</v>
      </c>
      <c r="J220" s="261"/>
      <c r="K220" s="60"/>
      <c r="L220" s="135">
        <f t="shared" si="315"/>
        <v>0</v>
      </c>
      <c r="M220" s="320"/>
      <c r="N220" s="60"/>
      <c r="O220" s="114">
        <f t="shared" si="316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308"/>
        <v>0</v>
      </c>
      <c r="D221" s="229"/>
      <c r="E221" s="60"/>
      <c r="F221" s="146">
        <f t="shared" si="313"/>
        <v>0</v>
      </c>
      <c r="G221" s="229"/>
      <c r="H221" s="261"/>
      <c r="I221" s="114">
        <f t="shared" si="314"/>
        <v>0</v>
      </c>
      <c r="J221" s="261"/>
      <c r="K221" s="60"/>
      <c r="L221" s="135">
        <f t="shared" si="315"/>
        <v>0</v>
      </c>
      <c r="M221" s="320"/>
      <c r="N221" s="60"/>
      <c r="O221" s="114">
        <f t="shared" si="316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308"/>
        <v>0</v>
      </c>
      <c r="D222" s="229"/>
      <c r="E222" s="60"/>
      <c r="F222" s="146">
        <f t="shared" si="313"/>
        <v>0</v>
      </c>
      <c r="G222" s="229"/>
      <c r="H222" s="261"/>
      <c r="I222" s="114">
        <f t="shared" si="314"/>
        <v>0</v>
      </c>
      <c r="J222" s="261"/>
      <c r="K222" s="60"/>
      <c r="L222" s="135">
        <f t="shared" si="315"/>
        <v>0</v>
      </c>
      <c r="M222" s="320"/>
      <c r="N222" s="60"/>
      <c r="O222" s="114">
        <f t="shared" si="316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308"/>
        <v>0</v>
      </c>
      <c r="D223" s="229"/>
      <c r="E223" s="60"/>
      <c r="F223" s="146">
        <f t="shared" si="313"/>
        <v>0</v>
      </c>
      <c r="G223" s="229"/>
      <c r="H223" s="261"/>
      <c r="I223" s="114">
        <f t="shared" si="314"/>
        <v>0</v>
      </c>
      <c r="J223" s="261"/>
      <c r="K223" s="60"/>
      <c r="L223" s="135">
        <f t="shared" si="315"/>
        <v>0</v>
      </c>
      <c r="M223" s="320"/>
      <c r="N223" s="60"/>
      <c r="O223" s="114">
        <f t="shared" si="316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308"/>
        <v>0</v>
      </c>
      <c r="D224" s="229"/>
      <c r="E224" s="60"/>
      <c r="F224" s="146">
        <f t="shared" si="313"/>
        <v>0</v>
      </c>
      <c r="G224" s="229"/>
      <c r="H224" s="261"/>
      <c r="I224" s="114">
        <f t="shared" si="314"/>
        <v>0</v>
      </c>
      <c r="J224" s="261"/>
      <c r="K224" s="60"/>
      <c r="L224" s="135">
        <f t="shared" si="315"/>
        <v>0</v>
      </c>
      <c r="M224" s="320"/>
      <c r="N224" s="60"/>
      <c r="O224" s="114">
        <f t="shared" si="316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308"/>
        <v>0</v>
      </c>
      <c r="D225" s="229"/>
      <c r="E225" s="60"/>
      <c r="F225" s="146">
        <f t="shared" si="313"/>
        <v>0</v>
      </c>
      <c r="G225" s="229"/>
      <c r="H225" s="261"/>
      <c r="I225" s="114">
        <f t="shared" si="314"/>
        <v>0</v>
      </c>
      <c r="J225" s="261"/>
      <c r="K225" s="60"/>
      <c r="L225" s="135">
        <f t="shared" si="315"/>
        <v>0</v>
      </c>
      <c r="M225" s="320"/>
      <c r="N225" s="60"/>
      <c r="O225" s="114">
        <f t="shared" si="316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308"/>
        <v>0</v>
      </c>
      <c r="D226" s="229"/>
      <c r="E226" s="60"/>
      <c r="F226" s="146">
        <f t="shared" si="313"/>
        <v>0</v>
      </c>
      <c r="G226" s="229"/>
      <c r="H226" s="261"/>
      <c r="I226" s="114">
        <f t="shared" si="314"/>
        <v>0</v>
      </c>
      <c r="J226" s="261"/>
      <c r="K226" s="60"/>
      <c r="L226" s="135">
        <f t="shared" si="315"/>
        <v>0</v>
      </c>
      <c r="M226" s="320"/>
      <c r="N226" s="60"/>
      <c r="O226" s="114">
        <f t="shared" si="316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308"/>
        <v>0</v>
      </c>
      <c r="D227" s="230">
        <f>SUM(D228)</f>
        <v>0</v>
      </c>
      <c r="E227" s="113">
        <f t="shared" ref="E227:F227" si="317">SUM(E228)</f>
        <v>0</v>
      </c>
      <c r="F227" s="146">
        <f t="shared" si="317"/>
        <v>0</v>
      </c>
      <c r="G227" s="230">
        <f>SUM(G228)</f>
        <v>0</v>
      </c>
      <c r="H227" s="121">
        <f t="shared" ref="H227:I227" si="318">SUM(H228)</f>
        <v>0</v>
      </c>
      <c r="I227" s="114">
        <f t="shared" si="318"/>
        <v>0</v>
      </c>
      <c r="J227" s="121">
        <f>SUM(J228)</f>
        <v>0</v>
      </c>
      <c r="K227" s="113">
        <f t="shared" ref="K227:L227" si="319">SUM(K228)</f>
        <v>0</v>
      </c>
      <c r="L227" s="135">
        <f t="shared" si="319"/>
        <v>0</v>
      </c>
      <c r="M227" s="58">
        <f>SUM(M228)</f>
        <v>0</v>
      </c>
      <c r="N227" s="113">
        <f t="shared" ref="N227:O227" si="320">SUM(N228)</f>
        <v>0</v>
      </c>
      <c r="O227" s="114">
        <f t="shared" si="320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308"/>
        <v>0</v>
      </c>
      <c r="D228" s="229"/>
      <c r="E228" s="60"/>
      <c r="F228" s="146">
        <f t="shared" ref="F228:F229" si="321">D228+E228</f>
        <v>0</v>
      </c>
      <c r="G228" s="229"/>
      <c r="H228" s="261"/>
      <c r="I228" s="114">
        <f t="shared" ref="I228:I229" si="322">G228+H228</f>
        <v>0</v>
      </c>
      <c r="J228" s="261"/>
      <c r="K228" s="60"/>
      <c r="L228" s="135">
        <f t="shared" ref="L228:L229" si="323">J228+K228</f>
        <v>0</v>
      </c>
      <c r="M228" s="320"/>
      <c r="N228" s="60"/>
      <c r="O228" s="114">
        <f t="shared" ref="O228:O229" si="324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308"/>
        <v>0</v>
      </c>
      <c r="D229" s="231"/>
      <c r="E229" s="115"/>
      <c r="F229" s="282">
        <f t="shared" si="321"/>
        <v>0</v>
      </c>
      <c r="G229" s="231"/>
      <c r="H229" s="262"/>
      <c r="I229" s="109">
        <f t="shared" si="322"/>
        <v>0</v>
      </c>
      <c r="J229" s="262"/>
      <c r="K229" s="115"/>
      <c r="L229" s="136">
        <f t="shared" si="323"/>
        <v>0</v>
      </c>
      <c r="M229" s="321"/>
      <c r="N229" s="115"/>
      <c r="O229" s="109">
        <f t="shared" si="324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308"/>
        <v>0</v>
      </c>
      <c r="D230" s="226">
        <f>D231+D251+D259</f>
        <v>0</v>
      </c>
      <c r="E230" s="103">
        <f t="shared" ref="E230:F230" si="325">E231+E251+E259</f>
        <v>0</v>
      </c>
      <c r="F230" s="280">
        <f t="shared" si="325"/>
        <v>0</v>
      </c>
      <c r="G230" s="226">
        <f>G231+G251+G259</f>
        <v>0</v>
      </c>
      <c r="H230" s="259">
        <f t="shared" ref="H230:I230" si="326">H231+H251+H259</f>
        <v>0</v>
      </c>
      <c r="I230" s="104">
        <f t="shared" si="326"/>
        <v>0</v>
      </c>
      <c r="J230" s="259">
        <f>J231+J251+J259</f>
        <v>0</v>
      </c>
      <c r="K230" s="103">
        <f t="shared" ref="K230:L230" si="327">K231+K251+K259</f>
        <v>0</v>
      </c>
      <c r="L230" s="137">
        <f t="shared" si="327"/>
        <v>0</v>
      </c>
      <c r="M230" s="102">
        <f>M231+M251+M259</f>
        <v>0</v>
      </c>
      <c r="N230" s="103">
        <f t="shared" ref="N230:O230" si="328">N231+N251+N259</f>
        <v>0</v>
      </c>
      <c r="O230" s="104">
        <f t="shared" si="328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308"/>
        <v>0</v>
      </c>
      <c r="D231" s="235">
        <f>SUM(D232,D233,D235,D238,D244,D245,D246)</f>
        <v>0</v>
      </c>
      <c r="E231" s="131">
        <f t="shared" ref="E231:F231" si="329">SUM(E232,E233,E235,E238,E244,E245,E246)</f>
        <v>0</v>
      </c>
      <c r="F231" s="284">
        <f t="shared" si="329"/>
        <v>0</v>
      </c>
      <c r="G231" s="235">
        <f>SUM(G232,G233,G235,G238,G244,G245,G246)</f>
        <v>0</v>
      </c>
      <c r="H231" s="266">
        <f t="shared" ref="H231:I231" si="330">SUM(H232,H233,H235,H238,H244,H245,H246)</f>
        <v>0</v>
      </c>
      <c r="I231" s="289">
        <f t="shared" si="330"/>
        <v>0</v>
      </c>
      <c r="J231" s="266">
        <f>SUM(J232,J233,J235,J238,J244,J245,J246)</f>
        <v>0</v>
      </c>
      <c r="K231" s="131">
        <f t="shared" ref="K231:L231" si="331">SUM(K232,K233,K235,K238,K244,K245,K246)</f>
        <v>0</v>
      </c>
      <c r="L231" s="138">
        <f t="shared" si="331"/>
        <v>0</v>
      </c>
      <c r="M231" s="130">
        <f>SUM(M232,M233,M235,M238,M244,M245,M246)</f>
        <v>0</v>
      </c>
      <c r="N231" s="131">
        <f t="shared" ref="N231:O231" si="332">SUM(N232,N233,N235,N238,N244,N245,N246)</f>
        <v>0</v>
      </c>
      <c r="O231" s="289">
        <f t="shared" si="332"/>
        <v>0</v>
      </c>
      <c r="P231" s="344"/>
    </row>
    <row r="232" spans="1:16" ht="24" hidden="1" x14ac:dyDescent="0.25">
      <c r="A232" s="118">
        <v>6220</v>
      </c>
      <c r="B232" s="52" t="s">
        <v>212</v>
      </c>
      <c r="C232" s="53">
        <f t="shared" si="308"/>
        <v>0</v>
      </c>
      <c r="D232" s="228"/>
      <c r="E232" s="55"/>
      <c r="F232" s="283">
        <f>D232+E232</f>
        <v>0</v>
      </c>
      <c r="G232" s="228"/>
      <c r="H232" s="260"/>
      <c r="I232" s="120">
        <f>G232+H232</f>
        <v>0</v>
      </c>
      <c r="J232" s="260"/>
      <c r="K232" s="55"/>
      <c r="L232" s="139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308"/>
        <v>0</v>
      </c>
      <c r="D233" s="230">
        <f t="shared" ref="D233:O233" si="333">SUM(D234)</f>
        <v>0</v>
      </c>
      <c r="E233" s="113">
        <f t="shared" si="333"/>
        <v>0</v>
      </c>
      <c r="F233" s="146">
        <f t="shared" si="333"/>
        <v>0</v>
      </c>
      <c r="G233" s="230">
        <f t="shared" si="333"/>
        <v>0</v>
      </c>
      <c r="H233" s="121">
        <f t="shared" si="333"/>
        <v>0</v>
      </c>
      <c r="I233" s="114">
        <f t="shared" si="333"/>
        <v>0</v>
      </c>
      <c r="J233" s="121">
        <f t="shared" si="333"/>
        <v>0</v>
      </c>
      <c r="K233" s="113">
        <f t="shared" si="333"/>
        <v>0</v>
      </c>
      <c r="L233" s="135">
        <f t="shared" si="333"/>
        <v>0</v>
      </c>
      <c r="M233" s="58">
        <f t="shared" si="333"/>
        <v>0</v>
      </c>
      <c r="N233" s="113">
        <f t="shared" si="333"/>
        <v>0</v>
      </c>
      <c r="O233" s="114">
        <f t="shared" si="333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308"/>
        <v>0</v>
      </c>
      <c r="D234" s="228"/>
      <c r="E234" s="55"/>
      <c r="F234" s="283">
        <f>D234+E234</f>
        <v>0</v>
      </c>
      <c r="G234" s="228"/>
      <c r="H234" s="260"/>
      <c r="I234" s="120">
        <f>G234+H234</f>
        <v>0</v>
      </c>
      <c r="J234" s="260"/>
      <c r="K234" s="55"/>
      <c r="L234" s="139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308"/>
        <v>0</v>
      </c>
      <c r="D235" s="230">
        <f>SUM(D236:D237)</f>
        <v>0</v>
      </c>
      <c r="E235" s="113">
        <f t="shared" ref="E235:F235" si="334">SUM(E236:E237)</f>
        <v>0</v>
      </c>
      <c r="F235" s="146">
        <f t="shared" si="334"/>
        <v>0</v>
      </c>
      <c r="G235" s="230">
        <f>SUM(G236:G237)</f>
        <v>0</v>
      </c>
      <c r="H235" s="121">
        <f t="shared" ref="H235:I235" si="335">SUM(H236:H237)</f>
        <v>0</v>
      </c>
      <c r="I235" s="114">
        <f t="shared" si="335"/>
        <v>0</v>
      </c>
      <c r="J235" s="121">
        <f>SUM(J236:J237)</f>
        <v>0</v>
      </c>
      <c r="K235" s="113">
        <f t="shared" ref="K235:L235" si="336">SUM(K236:K237)</f>
        <v>0</v>
      </c>
      <c r="L235" s="135">
        <f t="shared" si="336"/>
        <v>0</v>
      </c>
      <c r="M235" s="58">
        <f>SUM(M236:M237)</f>
        <v>0</v>
      </c>
      <c r="N235" s="113">
        <f t="shared" ref="N235:O235" si="337">SUM(N236:N237)</f>
        <v>0</v>
      </c>
      <c r="O235" s="114">
        <f t="shared" si="337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308"/>
        <v>0</v>
      </c>
      <c r="D236" s="229"/>
      <c r="E236" s="60"/>
      <c r="F236" s="146">
        <f t="shared" ref="F236:F237" si="338">D236+E236</f>
        <v>0</v>
      </c>
      <c r="G236" s="229"/>
      <c r="H236" s="261"/>
      <c r="I236" s="114">
        <f t="shared" ref="I236:I237" si="339">G236+H236</f>
        <v>0</v>
      </c>
      <c r="J236" s="261"/>
      <c r="K236" s="60"/>
      <c r="L236" s="135">
        <f t="shared" ref="L236:L237" si="340">J236+K236</f>
        <v>0</v>
      </c>
      <c r="M236" s="320"/>
      <c r="N236" s="60"/>
      <c r="O236" s="114">
        <f t="shared" ref="O236:O237" si="341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308"/>
        <v>0</v>
      </c>
      <c r="D237" s="229"/>
      <c r="E237" s="60"/>
      <c r="F237" s="146">
        <f t="shared" si="338"/>
        <v>0</v>
      </c>
      <c r="G237" s="229"/>
      <c r="H237" s="261"/>
      <c r="I237" s="114">
        <f t="shared" si="339"/>
        <v>0</v>
      </c>
      <c r="J237" s="261"/>
      <c r="K237" s="60"/>
      <c r="L237" s="135">
        <f t="shared" si="340"/>
        <v>0</v>
      </c>
      <c r="M237" s="320"/>
      <c r="N237" s="60"/>
      <c r="O237" s="114">
        <f t="shared" si="341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308"/>
        <v>0</v>
      </c>
      <c r="D238" s="230">
        <f>SUM(D239:D243)</f>
        <v>0</v>
      </c>
      <c r="E238" s="113">
        <f t="shared" ref="E238:F238" si="342">SUM(E239:E243)</f>
        <v>0</v>
      </c>
      <c r="F238" s="146">
        <f t="shared" si="342"/>
        <v>0</v>
      </c>
      <c r="G238" s="230">
        <f>SUM(G239:G243)</f>
        <v>0</v>
      </c>
      <c r="H238" s="121">
        <f t="shared" ref="H238:I238" si="343">SUM(H239:H243)</f>
        <v>0</v>
      </c>
      <c r="I238" s="114">
        <f t="shared" si="343"/>
        <v>0</v>
      </c>
      <c r="J238" s="121">
        <f>SUM(J239:J243)</f>
        <v>0</v>
      </c>
      <c r="K238" s="113">
        <f t="shared" ref="K238:L238" si="344">SUM(K239:K243)</f>
        <v>0</v>
      </c>
      <c r="L238" s="135">
        <f t="shared" si="344"/>
        <v>0</v>
      </c>
      <c r="M238" s="58">
        <f>SUM(M239:M243)</f>
        <v>0</v>
      </c>
      <c r="N238" s="113">
        <f t="shared" ref="N238:O238" si="345">SUM(N239:N243)</f>
        <v>0</v>
      </c>
      <c r="O238" s="114">
        <f t="shared" si="345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308"/>
        <v>0</v>
      </c>
      <c r="D239" s="229"/>
      <c r="E239" s="60"/>
      <c r="F239" s="146">
        <f t="shared" ref="F239:F245" si="346">D239+E239</f>
        <v>0</v>
      </c>
      <c r="G239" s="229"/>
      <c r="H239" s="261"/>
      <c r="I239" s="114">
        <f t="shared" ref="I239:I245" si="347">G239+H239</f>
        <v>0</v>
      </c>
      <c r="J239" s="261"/>
      <c r="K239" s="60"/>
      <c r="L239" s="135">
        <f t="shared" ref="L239:L245" si="348">J239+K239</f>
        <v>0</v>
      </c>
      <c r="M239" s="320"/>
      <c r="N239" s="60"/>
      <c r="O239" s="114">
        <f t="shared" ref="O239:O245" si="349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308"/>
        <v>0</v>
      </c>
      <c r="D240" s="229"/>
      <c r="E240" s="60"/>
      <c r="F240" s="146">
        <f t="shared" si="346"/>
        <v>0</v>
      </c>
      <c r="G240" s="229"/>
      <c r="H240" s="261"/>
      <c r="I240" s="114">
        <f t="shared" si="347"/>
        <v>0</v>
      </c>
      <c r="J240" s="261"/>
      <c r="K240" s="60"/>
      <c r="L240" s="135">
        <f t="shared" si="348"/>
        <v>0</v>
      </c>
      <c r="M240" s="320"/>
      <c r="N240" s="60"/>
      <c r="O240" s="114">
        <f t="shared" si="349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308"/>
        <v>0</v>
      </c>
      <c r="D241" s="229"/>
      <c r="E241" s="60"/>
      <c r="F241" s="146">
        <f t="shared" si="346"/>
        <v>0</v>
      </c>
      <c r="G241" s="229"/>
      <c r="H241" s="261"/>
      <c r="I241" s="114">
        <f t="shared" si="347"/>
        <v>0</v>
      </c>
      <c r="J241" s="261"/>
      <c r="K241" s="60"/>
      <c r="L241" s="135">
        <f t="shared" si="348"/>
        <v>0</v>
      </c>
      <c r="M241" s="320"/>
      <c r="N241" s="60"/>
      <c r="O241" s="114">
        <f t="shared" si="349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308"/>
        <v>0</v>
      </c>
      <c r="D242" s="229"/>
      <c r="E242" s="60"/>
      <c r="F242" s="146">
        <f t="shared" si="346"/>
        <v>0</v>
      </c>
      <c r="G242" s="229"/>
      <c r="H242" s="261"/>
      <c r="I242" s="114">
        <f t="shared" si="347"/>
        <v>0</v>
      </c>
      <c r="J242" s="261"/>
      <c r="K242" s="60"/>
      <c r="L242" s="135">
        <f t="shared" si="348"/>
        <v>0</v>
      </c>
      <c r="M242" s="320"/>
      <c r="N242" s="60"/>
      <c r="O242" s="114">
        <f t="shared" si="349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308"/>
        <v>0</v>
      </c>
      <c r="D243" s="229"/>
      <c r="E243" s="60"/>
      <c r="F243" s="146">
        <f t="shared" si="346"/>
        <v>0</v>
      </c>
      <c r="G243" s="229"/>
      <c r="H243" s="261"/>
      <c r="I243" s="114">
        <f t="shared" si="347"/>
        <v>0</v>
      </c>
      <c r="J243" s="261"/>
      <c r="K243" s="60"/>
      <c r="L243" s="135">
        <f t="shared" si="348"/>
        <v>0</v>
      </c>
      <c r="M243" s="320"/>
      <c r="N243" s="60"/>
      <c r="O243" s="114">
        <f t="shared" si="349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308"/>
        <v>0</v>
      </c>
      <c r="D244" s="229"/>
      <c r="E244" s="60"/>
      <c r="F244" s="146">
        <f t="shared" si="346"/>
        <v>0</v>
      </c>
      <c r="G244" s="229"/>
      <c r="H244" s="261"/>
      <c r="I244" s="114">
        <f t="shared" si="347"/>
        <v>0</v>
      </c>
      <c r="J244" s="261"/>
      <c r="K244" s="60"/>
      <c r="L244" s="135">
        <f t="shared" si="348"/>
        <v>0</v>
      </c>
      <c r="M244" s="320"/>
      <c r="N244" s="60"/>
      <c r="O244" s="114">
        <f t="shared" si="349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308"/>
        <v>0</v>
      </c>
      <c r="D245" s="229"/>
      <c r="E245" s="60"/>
      <c r="F245" s="146">
        <f t="shared" si="346"/>
        <v>0</v>
      </c>
      <c r="G245" s="229"/>
      <c r="H245" s="261"/>
      <c r="I245" s="114">
        <f t="shared" si="347"/>
        <v>0</v>
      </c>
      <c r="J245" s="261"/>
      <c r="K245" s="60"/>
      <c r="L245" s="135">
        <f t="shared" si="348"/>
        <v>0</v>
      </c>
      <c r="M245" s="320"/>
      <c r="N245" s="60"/>
      <c r="O245" s="114">
        <f t="shared" si="349"/>
        <v>0</v>
      </c>
      <c r="P245" s="111"/>
    </row>
    <row r="246" spans="1:16" ht="24" hidden="1" x14ac:dyDescent="0.25">
      <c r="A246" s="118">
        <v>6290</v>
      </c>
      <c r="B246" s="52" t="s">
        <v>226</v>
      </c>
      <c r="C246" s="127">
        <f t="shared" si="308"/>
        <v>0</v>
      </c>
      <c r="D246" s="232">
        <f>SUM(D247:D250)</f>
        <v>0</v>
      </c>
      <c r="E246" s="119">
        <f t="shared" ref="E246:F246" si="350">SUM(E247:E250)</f>
        <v>0</v>
      </c>
      <c r="F246" s="283">
        <f t="shared" si="350"/>
        <v>0</v>
      </c>
      <c r="G246" s="232">
        <f t="shared" ref="G246:M246" si="351">SUM(G247:G250)</f>
        <v>0</v>
      </c>
      <c r="H246" s="263">
        <f t="shared" ref="H246:I246" si="352">SUM(H247:H250)</f>
        <v>0</v>
      </c>
      <c r="I246" s="120">
        <f t="shared" si="352"/>
        <v>0</v>
      </c>
      <c r="J246" s="263">
        <f t="shared" si="351"/>
        <v>0</v>
      </c>
      <c r="K246" s="119">
        <f t="shared" ref="K246:L246" si="353">SUM(K247:K250)</f>
        <v>0</v>
      </c>
      <c r="L246" s="139">
        <f t="shared" si="353"/>
        <v>0</v>
      </c>
      <c r="M246" s="127">
        <f t="shared" si="351"/>
        <v>0</v>
      </c>
      <c r="N246" s="300">
        <f t="shared" ref="N246:O246" si="354">SUM(N247:N250)</f>
        <v>0</v>
      </c>
      <c r="O246" s="305">
        <f t="shared" si="354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308"/>
        <v>0</v>
      </c>
      <c r="D247" s="229"/>
      <c r="E247" s="60"/>
      <c r="F247" s="146">
        <f t="shared" ref="F247:F250" si="355">D247+E247</f>
        <v>0</v>
      </c>
      <c r="G247" s="229"/>
      <c r="H247" s="261"/>
      <c r="I247" s="114">
        <f t="shared" ref="I247:I250" si="356">G247+H247</f>
        <v>0</v>
      </c>
      <c r="J247" s="261"/>
      <c r="K247" s="60"/>
      <c r="L247" s="135">
        <f t="shared" ref="L247:L250" si="357">J247+K247</f>
        <v>0</v>
      </c>
      <c r="M247" s="320"/>
      <c r="N247" s="60"/>
      <c r="O247" s="114">
        <f t="shared" ref="O247:O250" si="358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308"/>
        <v>0</v>
      </c>
      <c r="D248" s="229"/>
      <c r="E248" s="60"/>
      <c r="F248" s="146">
        <f t="shared" si="355"/>
        <v>0</v>
      </c>
      <c r="G248" s="229"/>
      <c r="H248" s="261"/>
      <c r="I248" s="114">
        <f t="shared" si="356"/>
        <v>0</v>
      </c>
      <c r="J248" s="261"/>
      <c r="K248" s="60"/>
      <c r="L248" s="135">
        <f t="shared" si="357"/>
        <v>0</v>
      </c>
      <c r="M248" s="320"/>
      <c r="N248" s="60"/>
      <c r="O248" s="114">
        <f t="shared" si="358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308"/>
        <v>0</v>
      </c>
      <c r="D249" s="229"/>
      <c r="E249" s="60"/>
      <c r="F249" s="146">
        <f t="shared" si="355"/>
        <v>0</v>
      </c>
      <c r="G249" s="229"/>
      <c r="H249" s="261"/>
      <c r="I249" s="114">
        <f t="shared" si="356"/>
        <v>0</v>
      </c>
      <c r="J249" s="261"/>
      <c r="K249" s="60"/>
      <c r="L249" s="135">
        <f t="shared" si="357"/>
        <v>0</v>
      </c>
      <c r="M249" s="320"/>
      <c r="N249" s="60"/>
      <c r="O249" s="114">
        <f t="shared" si="358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308"/>
        <v>0</v>
      </c>
      <c r="D250" s="229"/>
      <c r="E250" s="60"/>
      <c r="F250" s="146">
        <f t="shared" si="355"/>
        <v>0</v>
      </c>
      <c r="G250" s="229"/>
      <c r="H250" s="261"/>
      <c r="I250" s="114">
        <f t="shared" si="356"/>
        <v>0</v>
      </c>
      <c r="J250" s="261"/>
      <c r="K250" s="60"/>
      <c r="L250" s="135">
        <f t="shared" si="357"/>
        <v>0</v>
      </c>
      <c r="M250" s="320"/>
      <c r="N250" s="60"/>
      <c r="O250" s="114">
        <f t="shared" si="358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308"/>
        <v>0</v>
      </c>
      <c r="D251" s="227">
        <f>SUM(D252,D257,D258)</f>
        <v>0</v>
      </c>
      <c r="E251" s="50">
        <f t="shared" ref="E251:F251" si="359">SUM(E252,E257,E258)</f>
        <v>0</v>
      </c>
      <c r="F251" s="281">
        <f t="shared" si="359"/>
        <v>0</v>
      </c>
      <c r="G251" s="227">
        <f t="shared" ref="G251:M251" si="360">SUM(G252,G257,G258)</f>
        <v>0</v>
      </c>
      <c r="H251" s="106">
        <f t="shared" ref="H251:I251" si="361">SUM(H252,H257,H258)</f>
        <v>0</v>
      </c>
      <c r="I251" s="117">
        <f t="shared" si="361"/>
        <v>0</v>
      </c>
      <c r="J251" s="106">
        <f t="shared" si="360"/>
        <v>0</v>
      </c>
      <c r="K251" s="50">
        <f t="shared" ref="K251:L251" si="362">SUM(K252,K257,K258)</f>
        <v>0</v>
      </c>
      <c r="L251" s="126">
        <f t="shared" si="362"/>
        <v>0</v>
      </c>
      <c r="M251" s="164">
        <f t="shared" si="360"/>
        <v>0</v>
      </c>
      <c r="N251" s="165">
        <f t="shared" ref="N251:O251" si="363">SUM(N252,N257,N258)</f>
        <v>0</v>
      </c>
      <c r="O251" s="166">
        <f t="shared" si="363"/>
        <v>0</v>
      </c>
      <c r="P251" s="345"/>
    </row>
    <row r="252" spans="1:16" ht="24" hidden="1" x14ac:dyDescent="0.25">
      <c r="A252" s="118">
        <v>6320</v>
      </c>
      <c r="B252" s="52" t="s">
        <v>303</v>
      </c>
      <c r="C252" s="127">
        <f t="shared" si="308"/>
        <v>0</v>
      </c>
      <c r="D252" s="232">
        <f>SUM(D253:D256)</f>
        <v>0</v>
      </c>
      <c r="E252" s="119">
        <f t="shared" ref="E252:F252" si="364">SUM(E253:E256)</f>
        <v>0</v>
      </c>
      <c r="F252" s="283">
        <f t="shared" si="364"/>
        <v>0</v>
      </c>
      <c r="G252" s="232">
        <f t="shared" ref="G252:M252" si="365">SUM(G253:G256)</f>
        <v>0</v>
      </c>
      <c r="H252" s="263">
        <f t="shared" ref="H252:I252" si="366">SUM(H253:H256)</f>
        <v>0</v>
      </c>
      <c r="I252" s="120">
        <f t="shared" si="366"/>
        <v>0</v>
      </c>
      <c r="J252" s="263">
        <f t="shared" si="365"/>
        <v>0</v>
      </c>
      <c r="K252" s="119">
        <f t="shared" ref="K252:L252" si="367">SUM(K253:K256)</f>
        <v>0</v>
      </c>
      <c r="L252" s="139">
        <f t="shared" si="367"/>
        <v>0</v>
      </c>
      <c r="M252" s="53">
        <f t="shared" si="365"/>
        <v>0</v>
      </c>
      <c r="N252" s="119">
        <f t="shared" ref="N252:O252" si="368">SUM(N253:N256)</f>
        <v>0</v>
      </c>
      <c r="O252" s="120">
        <f t="shared" si="368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308"/>
        <v>0</v>
      </c>
      <c r="D253" s="229"/>
      <c r="E253" s="60"/>
      <c r="F253" s="146">
        <f t="shared" ref="F253:F258" si="369">D253+E253</f>
        <v>0</v>
      </c>
      <c r="G253" s="229"/>
      <c r="H253" s="261"/>
      <c r="I253" s="114">
        <f t="shared" ref="I253:I258" si="370">G253+H253</f>
        <v>0</v>
      </c>
      <c r="J253" s="261"/>
      <c r="K253" s="60"/>
      <c r="L253" s="135">
        <f t="shared" ref="L253:L258" si="371">J253+K253</f>
        <v>0</v>
      </c>
      <c r="M253" s="320"/>
      <c r="N253" s="60"/>
      <c r="O253" s="114">
        <f t="shared" ref="O253:O258" si="372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308"/>
        <v>0</v>
      </c>
      <c r="D254" s="229"/>
      <c r="E254" s="60"/>
      <c r="F254" s="146">
        <f t="shared" si="369"/>
        <v>0</v>
      </c>
      <c r="G254" s="229"/>
      <c r="H254" s="261"/>
      <c r="I254" s="114">
        <f t="shared" si="370"/>
        <v>0</v>
      </c>
      <c r="J254" s="261"/>
      <c r="K254" s="60"/>
      <c r="L254" s="135">
        <f t="shared" si="371"/>
        <v>0</v>
      </c>
      <c r="M254" s="320"/>
      <c r="N254" s="60"/>
      <c r="O254" s="114">
        <f t="shared" si="372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308"/>
        <v>0</v>
      </c>
      <c r="D255" s="229"/>
      <c r="E255" s="60"/>
      <c r="F255" s="146">
        <f t="shared" si="369"/>
        <v>0</v>
      </c>
      <c r="G255" s="229"/>
      <c r="H255" s="261"/>
      <c r="I255" s="114">
        <f t="shared" si="370"/>
        <v>0</v>
      </c>
      <c r="J255" s="261"/>
      <c r="K255" s="60"/>
      <c r="L255" s="135">
        <f t="shared" si="371"/>
        <v>0</v>
      </c>
      <c r="M255" s="320"/>
      <c r="N255" s="60"/>
      <c r="O255" s="114">
        <f t="shared" si="372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308"/>
        <v>0</v>
      </c>
      <c r="D256" s="228"/>
      <c r="E256" s="55"/>
      <c r="F256" s="283">
        <f t="shared" si="369"/>
        <v>0</v>
      </c>
      <c r="G256" s="228"/>
      <c r="H256" s="260"/>
      <c r="I256" s="120">
        <f t="shared" si="370"/>
        <v>0</v>
      </c>
      <c r="J256" s="260"/>
      <c r="K256" s="55"/>
      <c r="L256" s="139">
        <f t="shared" si="371"/>
        <v>0</v>
      </c>
      <c r="M256" s="319"/>
      <c r="N256" s="55"/>
      <c r="O256" s="120">
        <f t="shared" si="372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308"/>
        <v>0</v>
      </c>
      <c r="D257" s="234"/>
      <c r="E257" s="129"/>
      <c r="F257" s="141">
        <f t="shared" si="369"/>
        <v>0</v>
      </c>
      <c r="G257" s="234"/>
      <c r="H257" s="265"/>
      <c r="I257" s="305">
        <f t="shared" si="370"/>
        <v>0</v>
      </c>
      <c r="J257" s="265"/>
      <c r="K257" s="129"/>
      <c r="L257" s="140">
        <f t="shared" si="371"/>
        <v>0</v>
      </c>
      <c r="M257" s="323"/>
      <c r="N257" s="129"/>
      <c r="O257" s="305">
        <f t="shared" si="372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308"/>
        <v>0</v>
      </c>
      <c r="D258" s="229"/>
      <c r="E258" s="60"/>
      <c r="F258" s="146">
        <f t="shared" si="369"/>
        <v>0</v>
      </c>
      <c r="G258" s="229"/>
      <c r="H258" s="261"/>
      <c r="I258" s="114">
        <f t="shared" si="370"/>
        <v>0</v>
      </c>
      <c r="J258" s="261"/>
      <c r="K258" s="60"/>
      <c r="L258" s="135">
        <f t="shared" si="371"/>
        <v>0</v>
      </c>
      <c r="M258" s="320"/>
      <c r="N258" s="60"/>
      <c r="O258" s="114">
        <f t="shared" si="372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308"/>
        <v>0</v>
      </c>
      <c r="D259" s="227">
        <f>SUM(D260,D264)</f>
        <v>0</v>
      </c>
      <c r="E259" s="50">
        <f t="shared" ref="E259:F259" si="373">SUM(E260,E264)</f>
        <v>0</v>
      </c>
      <c r="F259" s="281">
        <f t="shared" si="373"/>
        <v>0</v>
      </c>
      <c r="G259" s="227">
        <f t="shared" ref="G259:M259" si="374">SUM(G260,G264)</f>
        <v>0</v>
      </c>
      <c r="H259" s="106">
        <f t="shared" ref="H259:I259" si="375">SUM(H260,H264)</f>
        <v>0</v>
      </c>
      <c r="I259" s="117">
        <f t="shared" si="375"/>
        <v>0</v>
      </c>
      <c r="J259" s="106">
        <f t="shared" si="374"/>
        <v>0</v>
      </c>
      <c r="K259" s="50">
        <f t="shared" ref="K259:L259" si="376">SUM(K260,K264)</f>
        <v>0</v>
      </c>
      <c r="L259" s="126">
        <f t="shared" si="376"/>
        <v>0</v>
      </c>
      <c r="M259" s="164">
        <f t="shared" si="374"/>
        <v>0</v>
      </c>
      <c r="N259" s="165">
        <f t="shared" ref="N259:O259" si="377">SUM(N260,N264)</f>
        <v>0</v>
      </c>
      <c r="O259" s="166">
        <f t="shared" si="377"/>
        <v>0</v>
      </c>
      <c r="P259" s="345"/>
    </row>
    <row r="260" spans="1:16" ht="24" hidden="1" x14ac:dyDescent="0.25">
      <c r="A260" s="118">
        <v>6410</v>
      </c>
      <c r="B260" s="52" t="s">
        <v>237</v>
      </c>
      <c r="C260" s="53">
        <f t="shared" si="308"/>
        <v>0</v>
      </c>
      <c r="D260" s="232">
        <f>SUM(D261:D263)</f>
        <v>0</v>
      </c>
      <c r="E260" s="119">
        <f t="shared" ref="E260:F260" si="378">SUM(E261:E263)</f>
        <v>0</v>
      </c>
      <c r="F260" s="283">
        <f t="shared" si="378"/>
        <v>0</v>
      </c>
      <c r="G260" s="232">
        <f t="shared" ref="G260:M260" si="379">SUM(G261:G263)</f>
        <v>0</v>
      </c>
      <c r="H260" s="263">
        <f t="shared" ref="H260:I260" si="380">SUM(H261:H263)</f>
        <v>0</v>
      </c>
      <c r="I260" s="120">
        <f t="shared" si="380"/>
        <v>0</v>
      </c>
      <c r="J260" s="263">
        <f t="shared" si="379"/>
        <v>0</v>
      </c>
      <c r="K260" s="119">
        <f t="shared" ref="K260:L260" si="381">SUM(K261:K263)</f>
        <v>0</v>
      </c>
      <c r="L260" s="139">
        <f t="shared" si="381"/>
        <v>0</v>
      </c>
      <c r="M260" s="64">
        <f t="shared" si="379"/>
        <v>0</v>
      </c>
      <c r="N260" s="299">
        <f t="shared" ref="N260:O260" si="382">SUM(N261:N263)</f>
        <v>0</v>
      </c>
      <c r="O260" s="304">
        <f t="shared" si="382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308"/>
        <v>0</v>
      </c>
      <c r="D261" s="229"/>
      <c r="E261" s="60"/>
      <c r="F261" s="146">
        <f t="shared" ref="F261:F263" si="383">D261+E261</f>
        <v>0</v>
      </c>
      <c r="G261" s="229"/>
      <c r="H261" s="261"/>
      <c r="I261" s="114">
        <f t="shared" ref="I261:I263" si="384">G261+H261</f>
        <v>0</v>
      </c>
      <c r="J261" s="261"/>
      <c r="K261" s="60"/>
      <c r="L261" s="135">
        <f t="shared" ref="L261:L263" si="385">J261+K261</f>
        <v>0</v>
      </c>
      <c r="M261" s="320"/>
      <c r="N261" s="60"/>
      <c r="O261" s="114">
        <f t="shared" ref="O261:O263" si="386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308"/>
        <v>0</v>
      </c>
      <c r="D262" s="229"/>
      <c r="E262" s="60"/>
      <c r="F262" s="146">
        <f t="shared" si="383"/>
        <v>0</v>
      </c>
      <c r="G262" s="229"/>
      <c r="H262" s="261"/>
      <c r="I262" s="114">
        <f t="shared" si="384"/>
        <v>0</v>
      </c>
      <c r="J262" s="261"/>
      <c r="K262" s="60"/>
      <c r="L262" s="135">
        <f t="shared" si="385"/>
        <v>0</v>
      </c>
      <c r="M262" s="320"/>
      <c r="N262" s="60"/>
      <c r="O262" s="114">
        <f t="shared" si="386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308"/>
        <v>0</v>
      </c>
      <c r="D263" s="229"/>
      <c r="E263" s="60"/>
      <c r="F263" s="146">
        <f t="shared" si="383"/>
        <v>0</v>
      </c>
      <c r="G263" s="229"/>
      <c r="H263" s="261"/>
      <c r="I263" s="114">
        <f t="shared" si="384"/>
        <v>0</v>
      </c>
      <c r="J263" s="261"/>
      <c r="K263" s="60"/>
      <c r="L263" s="135">
        <f t="shared" si="385"/>
        <v>0</v>
      </c>
      <c r="M263" s="320"/>
      <c r="N263" s="60"/>
      <c r="O263" s="114">
        <f t="shared" si="386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308"/>
        <v>0</v>
      </c>
      <c r="D264" s="230">
        <f>SUM(D265:D268)</f>
        <v>0</v>
      </c>
      <c r="E264" s="113">
        <f t="shared" ref="E264:F264" si="387">SUM(E265:E268)</f>
        <v>0</v>
      </c>
      <c r="F264" s="146">
        <f t="shared" si="387"/>
        <v>0</v>
      </c>
      <c r="G264" s="230">
        <f>SUM(G265:G268)</f>
        <v>0</v>
      </c>
      <c r="H264" s="121">
        <f t="shared" ref="H264:I264" si="388">SUM(H265:H268)</f>
        <v>0</v>
      </c>
      <c r="I264" s="114">
        <f t="shared" si="388"/>
        <v>0</v>
      </c>
      <c r="J264" s="121">
        <f>SUM(J265:J268)</f>
        <v>0</v>
      </c>
      <c r="K264" s="113">
        <f t="shared" ref="K264:L264" si="389">SUM(K265:K268)</f>
        <v>0</v>
      </c>
      <c r="L264" s="135">
        <f t="shared" si="389"/>
        <v>0</v>
      </c>
      <c r="M264" s="58">
        <f>SUM(M265:M268)</f>
        <v>0</v>
      </c>
      <c r="N264" s="113">
        <f t="shared" ref="N264:O264" si="390">SUM(N265:N268)</f>
        <v>0</v>
      </c>
      <c r="O264" s="114">
        <f t="shared" si="390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308"/>
        <v>0</v>
      </c>
      <c r="D265" s="229"/>
      <c r="E265" s="60"/>
      <c r="F265" s="146">
        <f t="shared" ref="F265:F268" si="391">D265+E265</f>
        <v>0</v>
      </c>
      <c r="G265" s="229"/>
      <c r="H265" s="261"/>
      <c r="I265" s="114">
        <f t="shared" ref="I265:I268" si="392">G265+H265</f>
        <v>0</v>
      </c>
      <c r="J265" s="261"/>
      <c r="K265" s="60"/>
      <c r="L265" s="135">
        <f t="shared" ref="L265:L268" si="393">J265+K265</f>
        <v>0</v>
      </c>
      <c r="M265" s="320"/>
      <c r="N265" s="60"/>
      <c r="O265" s="114">
        <f t="shared" ref="O265:O268" si="394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308"/>
        <v>0</v>
      </c>
      <c r="D266" s="229"/>
      <c r="E266" s="60"/>
      <c r="F266" s="146">
        <f t="shared" si="391"/>
        <v>0</v>
      </c>
      <c r="G266" s="229"/>
      <c r="H266" s="261"/>
      <c r="I266" s="114">
        <f t="shared" si="392"/>
        <v>0</v>
      </c>
      <c r="J266" s="261"/>
      <c r="K266" s="60"/>
      <c r="L266" s="135">
        <f t="shared" si="393"/>
        <v>0</v>
      </c>
      <c r="M266" s="320"/>
      <c r="N266" s="60"/>
      <c r="O266" s="114">
        <f t="shared" si="394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308"/>
        <v>0</v>
      </c>
      <c r="D267" s="229"/>
      <c r="E267" s="60"/>
      <c r="F267" s="146">
        <f t="shared" si="391"/>
        <v>0</v>
      </c>
      <c r="G267" s="229"/>
      <c r="H267" s="261"/>
      <c r="I267" s="114">
        <f t="shared" si="392"/>
        <v>0</v>
      </c>
      <c r="J267" s="261"/>
      <c r="K267" s="60"/>
      <c r="L267" s="135">
        <f t="shared" si="393"/>
        <v>0</v>
      </c>
      <c r="M267" s="320"/>
      <c r="N267" s="60"/>
      <c r="O267" s="114">
        <f t="shared" si="394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308"/>
        <v>0</v>
      </c>
      <c r="D268" s="229"/>
      <c r="E268" s="60"/>
      <c r="F268" s="146">
        <f t="shared" si="391"/>
        <v>0</v>
      </c>
      <c r="G268" s="229"/>
      <c r="H268" s="261"/>
      <c r="I268" s="114">
        <f t="shared" si="392"/>
        <v>0</v>
      </c>
      <c r="J268" s="261"/>
      <c r="K268" s="60"/>
      <c r="L268" s="135">
        <f t="shared" si="393"/>
        <v>0</v>
      </c>
      <c r="M268" s="320"/>
      <c r="N268" s="60"/>
      <c r="O268" s="114">
        <f t="shared" si="394"/>
        <v>0</v>
      </c>
      <c r="P268" s="111"/>
    </row>
    <row r="269" spans="1:16" ht="36" x14ac:dyDescent="0.25">
      <c r="A269" s="148">
        <v>7000</v>
      </c>
      <c r="B269" s="148" t="s">
        <v>246</v>
      </c>
      <c r="C269" s="150">
        <f t="shared" si="308"/>
        <v>1378</v>
      </c>
      <c r="D269" s="236">
        <f>SUM(D270,D281)</f>
        <v>1374</v>
      </c>
      <c r="E269" s="391">
        <f t="shared" ref="E269:F269" si="395">SUM(E270,E281)</f>
        <v>4</v>
      </c>
      <c r="F269" s="412">
        <f t="shared" si="395"/>
        <v>1378</v>
      </c>
      <c r="G269" s="236">
        <f>SUM(G270,G281)</f>
        <v>0</v>
      </c>
      <c r="H269" s="149">
        <f t="shared" ref="H269:I269" si="396">SUM(H270,H281)</f>
        <v>0</v>
      </c>
      <c r="I269" s="412">
        <f t="shared" si="396"/>
        <v>0</v>
      </c>
      <c r="J269" s="267">
        <f>SUM(J270,J281)</f>
        <v>0</v>
      </c>
      <c r="K269" s="391">
        <f t="shared" ref="K269:L269" si="397">SUM(K270,K281)</f>
        <v>0</v>
      </c>
      <c r="L269" s="412">
        <f t="shared" si="397"/>
        <v>0</v>
      </c>
      <c r="M269" s="325">
        <f>SUM(M270,M281)</f>
        <v>0</v>
      </c>
      <c r="N269" s="302">
        <f t="shared" ref="N269:O269" si="398">SUM(N270,N281)</f>
        <v>0</v>
      </c>
      <c r="O269" s="307">
        <f t="shared" si="398"/>
        <v>0</v>
      </c>
      <c r="P269" s="347"/>
    </row>
    <row r="270" spans="1:16" ht="24" x14ac:dyDescent="0.25">
      <c r="A270" s="46">
        <v>7200</v>
      </c>
      <c r="B270" s="105" t="s">
        <v>247</v>
      </c>
      <c r="C270" s="47">
        <f t="shared" si="308"/>
        <v>1378</v>
      </c>
      <c r="D270" s="227">
        <f>SUM(D271,D272,D275,D276,D280)</f>
        <v>1374</v>
      </c>
      <c r="E270" s="387">
        <f t="shared" ref="E270:F270" si="399">SUM(E271,E272,E275,E276,E280)</f>
        <v>4</v>
      </c>
      <c r="F270" s="402">
        <f t="shared" si="399"/>
        <v>1378</v>
      </c>
      <c r="G270" s="227">
        <f>SUM(G271,G272,G275,G276,G280)</f>
        <v>0</v>
      </c>
      <c r="H270" s="126">
        <f t="shared" ref="H270:I270" si="400">SUM(H271,H272,H275,H276,H280)</f>
        <v>0</v>
      </c>
      <c r="I270" s="402">
        <f t="shared" si="400"/>
        <v>0</v>
      </c>
      <c r="J270" s="106">
        <f>SUM(J271,J272,J275,J276,J280)</f>
        <v>0</v>
      </c>
      <c r="K270" s="387">
        <f t="shared" ref="K270:L270" si="401">SUM(K271,K272,K275,K276,K280)</f>
        <v>0</v>
      </c>
      <c r="L270" s="402">
        <f t="shared" si="401"/>
        <v>0</v>
      </c>
      <c r="M270" s="130">
        <f>SUM(M271,M272,M275,M276,M280)</f>
        <v>0</v>
      </c>
      <c r="N270" s="131">
        <f t="shared" ref="N270:O270" si="402">SUM(N271,N272,N275,N276,N280)</f>
        <v>0</v>
      </c>
      <c r="O270" s="289">
        <f t="shared" si="402"/>
        <v>0</v>
      </c>
      <c r="P270" s="344"/>
    </row>
    <row r="271" spans="1:16" ht="24" hidden="1" x14ac:dyDescent="0.25">
      <c r="A271" s="118">
        <v>7210</v>
      </c>
      <c r="B271" s="52" t="s">
        <v>248</v>
      </c>
      <c r="C271" s="53">
        <f t="shared" si="308"/>
        <v>0</v>
      </c>
      <c r="D271" s="228"/>
      <c r="E271" s="55"/>
      <c r="F271" s="283">
        <f>D271+E271</f>
        <v>0</v>
      </c>
      <c r="G271" s="228"/>
      <c r="H271" s="260"/>
      <c r="I271" s="120">
        <f>G271+H271</f>
        <v>0</v>
      </c>
      <c r="J271" s="260"/>
      <c r="K271" s="55"/>
      <c r="L271" s="139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308"/>
        <v>0</v>
      </c>
      <c r="D272" s="230">
        <f>SUM(D273:D274)</f>
        <v>0</v>
      </c>
      <c r="E272" s="113">
        <f t="shared" ref="E272:F272" si="403">SUM(E273:E274)</f>
        <v>0</v>
      </c>
      <c r="F272" s="146">
        <f t="shared" si="403"/>
        <v>0</v>
      </c>
      <c r="G272" s="230">
        <f>SUM(G273:G274)</f>
        <v>0</v>
      </c>
      <c r="H272" s="121">
        <f t="shared" ref="H272:I272" si="404">SUM(H273:H274)</f>
        <v>0</v>
      </c>
      <c r="I272" s="114">
        <f t="shared" si="404"/>
        <v>0</v>
      </c>
      <c r="J272" s="121">
        <f>SUM(J273:J274)</f>
        <v>0</v>
      </c>
      <c r="K272" s="113">
        <f t="shared" ref="K272:L272" si="405">SUM(K273:K274)</f>
        <v>0</v>
      </c>
      <c r="L272" s="135">
        <f t="shared" si="405"/>
        <v>0</v>
      </c>
      <c r="M272" s="58">
        <f>SUM(M273:M274)</f>
        <v>0</v>
      </c>
      <c r="N272" s="113">
        <f t="shared" ref="N272:O272" si="406">SUM(N273:N274)</f>
        <v>0</v>
      </c>
      <c r="O272" s="114">
        <f t="shared" si="406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308"/>
        <v>0</v>
      </c>
      <c r="D273" s="229"/>
      <c r="E273" s="60"/>
      <c r="F273" s="146">
        <f t="shared" ref="F273:F275" si="407">D273+E273</f>
        <v>0</v>
      </c>
      <c r="G273" s="229"/>
      <c r="H273" s="261"/>
      <c r="I273" s="114">
        <f t="shared" ref="I273:I275" si="408">G273+H273</f>
        <v>0</v>
      </c>
      <c r="J273" s="261"/>
      <c r="K273" s="60"/>
      <c r="L273" s="135">
        <f t="shared" ref="L273:L275" si="409">J273+K273</f>
        <v>0</v>
      </c>
      <c r="M273" s="320"/>
      <c r="N273" s="60"/>
      <c r="O273" s="114">
        <f t="shared" ref="O273:O275" si="410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308"/>
        <v>0</v>
      </c>
      <c r="D274" s="229"/>
      <c r="E274" s="60"/>
      <c r="F274" s="146">
        <f t="shared" si="407"/>
        <v>0</v>
      </c>
      <c r="G274" s="229"/>
      <c r="H274" s="261"/>
      <c r="I274" s="114">
        <f t="shared" si="408"/>
        <v>0</v>
      </c>
      <c r="J274" s="261"/>
      <c r="K274" s="60"/>
      <c r="L274" s="135">
        <f t="shared" si="409"/>
        <v>0</v>
      </c>
      <c r="M274" s="320"/>
      <c r="N274" s="60"/>
      <c r="O274" s="114">
        <f t="shared" si="410"/>
        <v>0</v>
      </c>
      <c r="P274" s="111"/>
    </row>
    <row r="275" spans="1:16" ht="24" x14ac:dyDescent="0.25">
      <c r="A275" s="112">
        <v>7230</v>
      </c>
      <c r="B275" s="57" t="s">
        <v>292</v>
      </c>
      <c r="C275" s="58">
        <f t="shared" si="308"/>
        <v>1283</v>
      </c>
      <c r="D275" s="229">
        <v>1283</v>
      </c>
      <c r="E275" s="389"/>
      <c r="F275" s="400">
        <f t="shared" si="407"/>
        <v>1283</v>
      </c>
      <c r="G275" s="229"/>
      <c r="H275" s="390"/>
      <c r="I275" s="400">
        <f t="shared" si="408"/>
        <v>0</v>
      </c>
      <c r="J275" s="261"/>
      <c r="K275" s="389"/>
      <c r="L275" s="400">
        <f t="shared" si="409"/>
        <v>0</v>
      </c>
      <c r="M275" s="320"/>
      <c r="N275" s="60"/>
      <c r="O275" s="114">
        <f t="shared" si="410"/>
        <v>0</v>
      </c>
      <c r="P275" s="111"/>
    </row>
    <row r="276" spans="1:16" ht="24" x14ac:dyDescent="0.25">
      <c r="A276" s="112">
        <v>7240</v>
      </c>
      <c r="B276" s="57" t="s">
        <v>252</v>
      </c>
      <c r="C276" s="58">
        <f t="shared" si="308"/>
        <v>95</v>
      </c>
      <c r="D276" s="230">
        <f t="shared" ref="D276:M276" si="411">SUM(D277:D279)</f>
        <v>91</v>
      </c>
      <c r="E276" s="392">
        <f t="shared" ref="E276:F276" si="412">SUM(E277:E279)</f>
        <v>4</v>
      </c>
      <c r="F276" s="400">
        <f t="shared" si="412"/>
        <v>95</v>
      </c>
      <c r="G276" s="230">
        <f t="shared" si="411"/>
        <v>0</v>
      </c>
      <c r="H276" s="135">
        <f t="shared" ref="H276:I276" si="413">SUM(H277:H279)</f>
        <v>0</v>
      </c>
      <c r="I276" s="400">
        <f t="shared" si="413"/>
        <v>0</v>
      </c>
      <c r="J276" s="121">
        <f>SUM(J277:J279)</f>
        <v>0</v>
      </c>
      <c r="K276" s="392">
        <f t="shared" ref="K276:L276" si="414">SUM(K277:K279)</f>
        <v>0</v>
      </c>
      <c r="L276" s="400">
        <f t="shared" si="414"/>
        <v>0</v>
      </c>
      <c r="M276" s="58">
        <f t="shared" si="411"/>
        <v>0</v>
      </c>
      <c r="N276" s="113">
        <f t="shared" ref="N276:O276" si="415">SUM(N277:N279)</f>
        <v>0</v>
      </c>
      <c r="O276" s="114">
        <f t="shared" si="415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416">F277+I277+L277+O277</f>
        <v>0</v>
      </c>
      <c r="D277" s="229"/>
      <c r="E277" s="60"/>
      <c r="F277" s="146">
        <f t="shared" ref="F277:F280" si="417">D277+E277</f>
        <v>0</v>
      </c>
      <c r="G277" s="229"/>
      <c r="H277" s="261"/>
      <c r="I277" s="114">
        <f t="shared" ref="I277:I280" si="418">G277+H277</f>
        <v>0</v>
      </c>
      <c r="J277" s="261"/>
      <c r="K277" s="60"/>
      <c r="L277" s="135">
        <f t="shared" ref="L277:L280" si="419">J277+K277</f>
        <v>0</v>
      </c>
      <c r="M277" s="320"/>
      <c r="N277" s="60"/>
      <c r="O277" s="114">
        <f t="shared" ref="O277:O280" si="420">M277+N277</f>
        <v>0</v>
      </c>
      <c r="P277" s="111"/>
    </row>
    <row r="278" spans="1:16" ht="84.75" customHeight="1" x14ac:dyDescent="0.25">
      <c r="A278" s="38">
        <v>7246</v>
      </c>
      <c r="B278" s="57" t="s">
        <v>254</v>
      </c>
      <c r="C278" s="58">
        <f t="shared" si="416"/>
        <v>95</v>
      </c>
      <c r="D278" s="229">
        <v>91</v>
      </c>
      <c r="E278" s="389">
        <v>4</v>
      </c>
      <c r="F278" s="400">
        <f t="shared" si="417"/>
        <v>95</v>
      </c>
      <c r="G278" s="229"/>
      <c r="H278" s="390"/>
      <c r="I278" s="400">
        <f t="shared" si="418"/>
        <v>0</v>
      </c>
      <c r="J278" s="261"/>
      <c r="K278" s="389"/>
      <c r="L278" s="400">
        <f t="shared" si="419"/>
        <v>0</v>
      </c>
      <c r="M278" s="320"/>
      <c r="N278" s="60"/>
      <c r="O278" s="114">
        <f t="shared" si="420"/>
        <v>0</v>
      </c>
      <c r="P278" s="367" t="s">
        <v>325</v>
      </c>
    </row>
    <row r="279" spans="1:16" ht="36" hidden="1" x14ac:dyDescent="0.25">
      <c r="A279" s="38">
        <v>7247</v>
      </c>
      <c r="B279" s="57" t="s">
        <v>309</v>
      </c>
      <c r="C279" s="58">
        <f t="shared" si="416"/>
        <v>0</v>
      </c>
      <c r="D279" s="229"/>
      <c r="E279" s="60"/>
      <c r="F279" s="146">
        <f t="shared" si="417"/>
        <v>0</v>
      </c>
      <c r="G279" s="229"/>
      <c r="H279" s="261"/>
      <c r="I279" s="114">
        <f t="shared" si="418"/>
        <v>0</v>
      </c>
      <c r="J279" s="261"/>
      <c r="K279" s="60"/>
      <c r="L279" s="135">
        <f t="shared" si="419"/>
        <v>0</v>
      </c>
      <c r="M279" s="320"/>
      <c r="N279" s="60"/>
      <c r="O279" s="114">
        <f t="shared" si="420"/>
        <v>0</v>
      </c>
      <c r="P279" s="111"/>
    </row>
    <row r="280" spans="1:16" ht="24" hidden="1" x14ac:dyDescent="0.25">
      <c r="A280" s="186">
        <v>7260</v>
      </c>
      <c r="B280" s="52" t="s">
        <v>255</v>
      </c>
      <c r="C280" s="53">
        <f t="shared" si="416"/>
        <v>0</v>
      </c>
      <c r="D280" s="228"/>
      <c r="E280" s="55"/>
      <c r="F280" s="283">
        <f t="shared" si="417"/>
        <v>0</v>
      </c>
      <c r="G280" s="228"/>
      <c r="H280" s="260"/>
      <c r="I280" s="120">
        <f t="shared" si="418"/>
        <v>0</v>
      </c>
      <c r="J280" s="260"/>
      <c r="K280" s="55"/>
      <c r="L280" s="139">
        <f t="shared" si="419"/>
        <v>0</v>
      </c>
      <c r="M280" s="319"/>
      <c r="N280" s="55"/>
      <c r="O280" s="120">
        <f t="shared" si="420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416"/>
        <v>0</v>
      </c>
      <c r="D281" s="237">
        <f t="shared" ref="D281:O281" si="421">D282</f>
        <v>0</v>
      </c>
      <c r="E281" s="165">
        <f t="shared" si="421"/>
        <v>0</v>
      </c>
      <c r="F281" s="285">
        <f t="shared" si="421"/>
        <v>0</v>
      </c>
      <c r="G281" s="237">
        <f t="shared" si="421"/>
        <v>0</v>
      </c>
      <c r="H281" s="268">
        <f t="shared" si="421"/>
        <v>0</v>
      </c>
      <c r="I281" s="166">
        <f t="shared" si="421"/>
        <v>0</v>
      </c>
      <c r="J281" s="268">
        <f t="shared" si="421"/>
        <v>0</v>
      </c>
      <c r="K281" s="165">
        <f t="shared" si="421"/>
        <v>0</v>
      </c>
      <c r="L281" s="200">
        <f t="shared" si="421"/>
        <v>0</v>
      </c>
      <c r="M281" s="164">
        <f t="shared" si="421"/>
        <v>0</v>
      </c>
      <c r="N281" s="165">
        <f t="shared" si="421"/>
        <v>0</v>
      </c>
      <c r="O281" s="166">
        <f t="shared" si="421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416"/>
        <v>0</v>
      </c>
      <c r="D282" s="238"/>
      <c r="E282" s="66"/>
      <c r="F282" s="144">
        <f>D282+E282</f>
        <v>0</v>
      </c>
      <c r="G282" s="238"/>
      <c r="H282" s="269"/>
      <c r="I282" s="304">
        <f>G282+H282</f>
        <v>0</v>
      </c>
      <c r="J282" s="269"/>
      <c r="K282" s="66"/>
      <c r="L282" s="199">
        <f>J282+K282</f>
        <v>0</v>
      </c>
      <c r="M282" s="326"/>
      <c r="N282" s="66"/>
      <c r="O282" s="304">
        <f>M282+N282</f>
        <v>0</v>
      </c>
      <c r="P282" s="153"/>
    </row>
    <row r="283" spans="1:16" x14ac:dyDescent="0.25">
      <c r="A283" s="145"/>
      <c r="B283" s="57" t="s">
        <v>256</v>
      </c>
      <c r="C283" s="58">
        <f t="shared" si="416"/>
        <v>24563</v>
      </c>
      <c r="D283" s="230">
        <f>SUM(D284:D285)</f>
        <v>24563</v>
      </c>
      <c r="E283" s="392">
        <f t="shared" ref="E283:F283" si="422">SUM(E284:E285)</f>
        <v>0</v>
      </c>
      <c r="F283" s="400">
        <f t="shared" si="422"/>
        <v>24563</v>
      </c>
      <c r="G283" s="230">
        <f>SUM(G284:G285)</f>
        <v>0</v>
      </c>
      <c r="H283" s="135">
        <f t="shared" ref="H283:I283" si="423">SUM(H284:H285)</f>
        <v>0</v>
      </c>
      <c r="I283" s="400">
        <f t="shared" si="423"/>
        <v>0</v>
      </c>
      <c r="J283" s="121">
        <f>SUM(J284:J285)</f>
        <v>0</v>
      </c>
      <c r="K283" s="392">
        <f t="shared" ref="K283:L283" si="424">SUM(K284:K285)</f>
        <v>0</v>
      </c>
      <c r="L283" s="400">
        <f t="shared" si="424"/>
        <v>0</v>
      </c>
      <c r="M283" s="58">
        <f>SUM(M284:M285)</f>
        <v>0</v>
      </c>
      <c r="N283" s="113">
        <f t="shared" ref="N283:O283" si="425">SUM(N284:N285)</f>
        <v>0</v>
      </c>
      <c r="O283" s="114">
        <f t="shared" si="425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416"/>
        <v>0</v>
      </c>
      <c r="D284" s="229"/>
      <c r="E284" s="60"/>
      <c r="F284" s="146">
        <f t="shared" ref="F284:F285" si="426">D284+E284</f>
        <v>0</v>
      </c>
      <c r="G284" s="229"/>
      <c r="H284" s="261"/>
      <c r="I284" s="114">
        <f t="shared" ref="I284:I285" si="427">G284+H284</f>
        <v>0</v>
      </c>
      <c r="J284" s="261"/>
      <c r="K284" s="60"/>
      <c r="L284" s="135">
        <f t="shared" ref="L284:L285" si="428">J284+K284</f>
        <v>0</v>
      </c>
      <c r="M284" s="320"/>
      <c r="N284" s="60"/>
      <c r="O284" s="114">
        <f t="shared" ref="O284:O285" si="429">M284+N284</f>
        <v>0</v>
      </c>
      <c r="P284" s="111"/>
    </row>
    <row r="285" spans="1:16" ht="24" x14ac:dyDescent="0.25">
      <c r="A285" s="145" t="s">
        <v>259</v>
      </c>
      <c r="B285" s="151" t="s">
        <v>260</v>
      </c>
      <c r="C285" s="53">
        <f t="shared" si="416"/>
        <v>24563</v>
      </c>
      <c r="D285" s="228">
        <v>24563</v>
      </c>
      <c r="E285" s="393"/>
      <c r="F285" s="411">
        <f t="shared" si="426"/>
        <v>24563</v>
      </c>
      <c r="G285" s="228"/>
      <c r="H285" s="397"/>
      <c r="I285" s="411">
        <f t="shared" si="427"/>
        <v>0</v>
      </c>
      <c r="J285" s="260"/>
      <c r="K285" s="393"/>
      <c r="L285" s="411">
        <f t="shared" si="428"/>
        <v>0</v>
      </c>
      <c r="M285" s="319"/>
      <c r="N285" s="55"/>
      <c r="O285" s="120">
        <f t="shared" si="429"/>
        <v>0</v>
      </c>
      <c r="P285" s="366"/>
    </row>
    <row r="286" spans="1:16" ht="12.75" thickBot="1" x14ac:dyDescent="0.3">
      <c r="A286" s="172"/>
      <c r="B286" s="172" t="s">
        <v>261</v>
      </c>
      <c r="C286" s="308">
        <f t="shared" si="416"/>
        <v>28243</v>
      </c>
      <c r="D286" s="239">
        <f t="shared" ref="D286:M286" si="430">SUM(D283,D269,D230,D195,D187,D173,D75,D53)</f>
        <v>28243</v>
      </c>
      <c r="E286" s="394">
        <f t="shared" ref="E286:F286" si="431">SUM(E283,E269,E230,E195,E187,E173,E75,E53)</f>
        <v>0</v>
      </c>
      <c r="F286" s="413">
        <f t="shared" si="431"/>
        <v>28243</v>
      </c>
      <c r="G286" s="239">
        <f t="shared" si="430"/>
        <v>0</v>
      </c>
      <c r="H286" s="207">
        <f t="shared" ref="H286:I286" si="432">SUM(H283,H269,H230,H195,H187,H173,H75,H53)</f>
        <v>0</v>
      </c>
      <c r="I286" s="413">
        <f t="shared" si="432"/>
        <v>0</v>
      </c>
      <c r="J286" s="174">
        <f t="shared" si="430"/>
        <v>0</v>
      </c>
      <c r="K286" s="394">
        <f t="shared" ref="K286:L286" si="433">SUM(K283,K269,K230,K195,K187,K173,K75,K53)</f>
        <v>0</v>
      </c>
      <c r="L286" s="413">
        <f t="shared" si="433"/>
        <v>0</v>
      </c>
      <c r="M286" s="308">
        <f t="shared" si="430"/>
        <v>0</v>
      </c>
      <c r="N286" s="173">
        <f t="shared" ref="N286:O286" si="434">SUM(N283,N269,N230,N195,N187,N173,N75,N53)</f>
        <v>0</v>
      </c>
      <c r="O286" s="290">
        <f t="shared" si="434"/>
        <v>0</v>
      </c>
      <c r="P286" s="348"/>
    </row>
    <row r="287" spans="1:16" s="21" customFormat="1" ht="13.5" thickTop="1" thickBot="1" x14ac:dyDescent="0.3">
      <c r="A287" s="826" t="s">
        <v>262</v>
      </c>
      <c r="B287" s="827"/>
      <c r="C287" s="181">
        <f t="shared" si="416"/>
        <v>23280</v>
      </c>
      <c r="D287" s="240">
        <f>SUM(D24,D25,D41)-D51</f>
        <v>23280</v>
      </c>
      <c r="E287" s="395">
        <f t="shared" ref="E287:F287" si="435">SUM(E24,E25,E41)-E51</f>
        <v>0</v>
      </c>
      <c r="F287" s="414">
        <f t="shared" si="435"/>
        <v>23280</v>
      </c>
      <c r="G287" s="240">
        <f>SUM(G24,G25,G41)-G51</f>
        <v>0</v>
      </c>
      <c r="H287" s="175">
        <f t="shared" ref="H287:I287" si="436">SUM(H24,H25,H41)-H51</f>
        <v>0</v>
      </c>
      <c r="I287" s="414">
        <f t="shared" si="436"/>
        <v>0</v>
      </c>
      <c r="J287" s="270">
        <f>(J26+J43)-J51</f>
        <v>0</v>
      </c>
      <c r="K287" s="395">
        <f t="shared" ref="K287:L287" si="437">(K26+K43)-K51</f>
        <v>0</v>
      </c>
      <c r="L287" s="414">
        <f t="shared" si="437"/>
        <v>0</v>
      </c>
      <c r="M287" s="181">
        <f>M45-M51</f>
        <v>0</v>
      </c>
      <c r="N287" s="176">
        <f t="shared" ref="N287:O287" si="438">N45-N51</f>
        <v>0</v>
      </c>
      <c r="O287" s="291">
        <f t="shared" si="438"/>
        <v>0</v>
      </c>
      <c r="P287" s="183"/>
    </row>
    <row r="288" spans="1:16" s="21" customFormat="1" ht="12.75" thickTop="1" x14ac:dyDescent="0.25">
      <c r="A288" s="828" t="s">
        <v>263</v>
      </c>
      <c r="B288" s="829"/>
      <c r="C288" s="161">
        <f t="shared" si="416"/>
        <v>-23280</v>
      </c>
      <c r="D288" s="241">
        <f t="shared" ref="D288:M288" si="439">SUM(D289,D290)-D297+D298</f>
        <v>-23280</v>
      </c>
      <c r="E288" s="396">
        <f t="shared" ref="E288:F288" si="440">SUM(E289,E290)-E297+E298</f>
        <v>0</v>
      </c>
      <c r="F288" s="415">
        <f t="shared" si="440"/>
        <v>-23280</v>
      </c>
      <c r="G288" s="241">
        <f t="shared" si="439"/>
        <v>0</v>
      </c>
      <c r="H288" s="157">
        <f t="shared" ref="H288:I288" si="441">SUM(H289,H290)-H297+H298</f>
        <v>0</v>
      </c>
      <c r="I288" s="415">
        <f t="shared" si="441"/>
        <v>0</v>
      </c>
      <c r="J288" s="271">
        <f t="shared" si="439"/>
        <v>0</v>
      </c>
      <c r="K288" s="396">
        <f t="shared" ref="K288:L288" si="442">SUM(K289,K290)-K297+K298</f>
        <v>0</v>
      </c>
      <c r="L288" s="415">
        <f t="shared" si="442"/>
        <v>0</v>
      </c>
      <c r="M288" s="161">
        <f t="shared" si="439"/>
        <v>0</v>
      </c>
      <c r="N288" s="158">
        <f t="shared" ref="N288:O288" si="443">SUM(N289,N290)-N297+N298</f>
        <v>0</v>
      </c>
      <c r="O288" s="159">
        <f t="shared" si="443"/>
        <v>0</v>
      </c>
      <c r="P288" s="34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416"/>
        <v>-23280</v>
      </c>
      <c r="D289" s="223">
        <f t="shared" ref="D289:M289" si="444">D21-D283</f>
        <v>-23280</v>
      </c>
      <c r="E289" s="380">
        <f t="shared" ref="E289:F289" si="445">E21-E283</f>
        <v>0</v>
      </c>
      <c r="F289" s="406">
        <f t="shared" si="445"/>
        <v>-23280</v>
      </c>
      <c r="G289" s="223">
        <f t="shared" si="444"/>
        <v>0</v>
      </c>
      <c r="H289" s="179">
        <f t="shared" ref="H289:I289" si="446">H21-H283</f>
        <v>0</v>
      </c>
      <c r="I289" s="406">
        <f t="shared" si="446"/>
        <v>0</v>
      </c>
      <c r="J289" s="256">
        <f t="shared" si="444"/>
        <v>0</v>
      </c>
      <c r="K289" s="380">
        <f t="shared" ref="K289:L289" si="447">K21-K283</f>
        <v>0</v>
      </c>
      <c r="L289" s="406">
        <f t="shared" si="447"/>
        <v>0</v>
      </c>
      <c r="M289" s="89">
        <f t="shared" si="444"/>
        <v>0</v>
      </c>
      <c r="N289" s="90">
        <f t="shared" ref="N289:O289" si="448">N21-N283</f>
        <v>0</v>
      </c>
      <c r="O289" s="91">
        <f t="shared" si="448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416"/>
        <v>0</v>
      </c>
      <c r="D290" s="241">
        <f t="shared" ref="D290:M290" si="449">SUM(D291,D293,D295)-SUM(D292,D294,D296)</f>
        <v>0</v>
      </c>
      <c r="E290" s="158">
        <f t="shared" ref="E290:F290" si="450">SUM(E291,E293,E295)-SUM(E292,E294,E296)</f>
        <v>0</v>
      </c>
      <c r="F290" s="171">
        <f t="shared" si="450"/>
        <v>0</v>
      </c>
      <c r="G290" s="241">
        <f t="shared" si="449"/>
        <v>0</v>
      </c>
      <c r="H290" s="271">
        <f t="shared" ref="H290:I290" si="451">SUM(H291,H293,H295)-SUM(H292,H294,H296)</f>
        <v>0</v>
      </c>
      <c r="I290" s="159">
        <f t="shared" si="451"/>
        <v>0</v>
      </c>
      <c r="J290" s="271">
        <f t="shared" si="449"/>
        <v>0</v>
      </c>
      <c r="K290" s="158">
        <f t="shared" ref="K290:L290" si="452">SUM(K291,K293,K295)-SUM(K292,K294,K296)</f>
        <v>0</v>
      </c>
      <c r="L290" s="157">
        <f t="shared" si="452"/>
        <v>0</v>
      </c>
      <c r="M290" s="161">
        <f t="shared" si="449"/>
        <v>0</v>
      </c>
      <c r="N290" s="158">
        <f t="shared" ref="N290:O290" si="453">SUM(N291,N293,N295)-SUM(N292,N294,N296)</f>
        <v>0</v>
      </c>
      <c r="O290" s="159">
        <f t="shared" si="453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416"/>
        <v>0</v>
      </c>
      <c r="D291" s="238"/>
      <c r="E291" s="66"/>
      <c r="F291" s="144">
        <f t="shared" ref="F291:F298" si="454">D291+E291</f>
        <v>0</v>
      </c>
      <c r="G291" s="238"/>
      <c r="H291" s="269"/>
      <c r="I291" s="304">
        <f t="shared" ref="I291:I298" si="455">G291+H291</f>
        <v>0</v>
      </c>
      <c r="J291" s="269"/>
      <c r="K291" s="66"/>
      <c r="L291" s="199">
        <f t="shared" ref="L291:L298" si="456">J291+K291</f>
        <v>0</v>
      </c>
      <c r="M291" s="326"/>
      <c r="N291" s="66"/>
      <c r="O291" s="304">
        <f t="shared" ref="O291:O298" si="457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416"/>
        <v>0</v>
      </c>
      <c r="D292" s="229"/>
      <c r="E292" s="60"/>
      <c r="F292" s="146">
        <f t="shared" si="454"/>
        <v>0</v>
      </c>
      <c r="G292" s="229"/>
      <c r="H292" s="261"/>
      <c r="I292" s="114">
        <f t="shared" si="455"/>
        <v>0</v>
      </c>
      <c r="J292" s="261"/>
      <c r="K292" s="60"/>
      <c r="L292" s="135">
        <f t="shared" si="456"/>
        <v>0</v>
      </c>
      <c r="M292" s="320"/>
      <c r="N292" s="60"/>
      <c r="O292" s="114">
        <f t="shared" si="457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416"/>
        <v>0</v>
      </c>
      <c r="D293" s="229"/>
      <c r="E293" s="60"/>
      <c r="F293" s="146">
        <f t="shared" si="454"/>
        <v>0</v>
      </c>
      <c r="G293" s="229"/>
      <c r="H293" s="261"/>
      <c r="I293" s="114">
        <f t="shared" si="455"/>
        <v>0</v>
      </c>
      <c r="J293" s="261"/>
      <c r="K293" s="60"/>
      <c r="L293" s="135">
        <f t="shared" si="456"/>
        <v>0</v>
      </c>
      <c r="M293" s="320"/>
      <c r="N293" s="60"/>
      <c r="O293" s="114">
        <f t="shared" si="457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60"/>
      <c r="F294" s="146">
        <f t="shared" si="454"/>
        <v>0</v>
      </c>
      <c r="G294" s="229"/>
      <c r="H294" s="261"/>
      <c r="I294" s="114">
        <f t="shared" si="455"/>
        <v>0</v>
      </c>
      <c r="J294" s="261"/>
      <c r="K294" s="60"/>
      <c r="L294" s="135">
        <f t="shared" si="456"/>
        <v>0</v>
      </c>
      <c r="M294" s="320"/>
      <c r="N294" s="60"/>
      <c r="O294" s="114">
        <f t="shared" si="457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416"/>
        <v>0</v>
      </c>
      <c r="D295" s="229"/>
      <c r="E295" s="60"/>
      <c r="F295" s="146">
        <f t="shared" si="454"/>
        <v>0</v>
      </c>
      <c r="G295" s="229"/>
      <c r="H295" s="261"/>
      <c r="I295" s="114">
        <f t="shared" si="455"/>
        <v>0</v>
      </c>
      <c r="J295" s="261"/>
      <c r="K295" s="60"/>
      <c r="L295" s="135">
        <f t="shared" si="456"/>
        <v>0</v>
      </c>
      <c r="M295" s="320"/>
      <c r="N295" s="60"/>
      <c r="O295" s="114">
        <f t="shared" si="457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416"/>
        <v>0</v>
      </c>
      <c r="D296" s="234"/>
      <c r="E296" s="129"/>
      <c r="F296" s="141">
        <f t="shared" si="454"/>
        <v>0</v>
      </c>
      <c r="G296" s="234"/>
      <c r="H296" s="265"/>
      <c r="I296" s="305">
        <f t="shared" si="455"/>
        <v>0</v>
      </c>
      <c r="J296" s="265"/>
      <c r="K296" s="129"/>
      <c r="L296" s="140">
        <f t="shared" si="456"/>
        <v>0</v>
      </c>
      <c r="M296" s="323"/>
      <c r="N296" s="129"/>
      <c r="O296" s="305">
        <f t="shared" si="457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416"/>
        <v>0</v>
      </c>
      <c r="D297" s="242"/>
      <c r="E297" s="182"/>
      <c r="F297" s="177">
        <f t="shared" si="454"/>
        <v>0</v>
      </c>
      <c r="G297" s="242"/>
      <c r="H297" s="272"/>
      <c r="I297" s="291">
        <f t="shared" si="455"/>
        <v>0</v>
      </c>
      <c r="J297" s="272"/>
      <c r="K297" s="182"/>
      <c r="L297" s="175">
        <f t="shared" si="456"/>
        <v>0</v>
      </c>
      <c r="M297" s="327"/>
      <c r="N297" s="182"/>
      <c r="O297" s="291">
        <f t="shared" si="457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416"/>
        <v>0</v>
      </c>
      <c r="D298" s="233"/>
      <c r="E298" s="122"/>
      <c r="F298" s="281">
        <f t="shared" si="454"/>
        <v>0</v>
      </c>
      <c r="G298" s="233"/>
      <c r="H298" s="264"/>
      <c r="I298" s="117">
        <f t="shared" si="455"/>
        <v>0</v>
      </c>
      <c r="J298" s="264"/>
      <c r="K298" s="122"/>
      <c r="L298" s="126">
        <f t="shared" si="456"/>
        <v>0</v>
      </c>
      <c r="M298" s="322"/>
      <c r="N298" s="122"/>
      <c r="O298" s="117">
        <f t="shared" si="457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</sheetData>
  <sheetProtection algorithmName="SHA-512" hashValue="M+KOENZTe2CikDLwzSKSHJKGNoMM6eDPZn02xeH3qyg0r4/GuEOkl9qy80ln2rcQ5HZrj1Mk8sbRvbfdfNrqAA==" saltValue="+qGbsV6nj2nr/2BlD9/3Qw==" spinCount="100000" sheet="1" objects="1" scenarios="1" formatCells="0" formatColumns="0" formatRows="0"/>
  <autoFilter ref="A18:P298">
    <filterColumn colId="2">
      <filters blank="1">
        <filter val="1 283"/>
        <filter val="1 378"/>
        <filter val="2 302"/>
        <filter val="23 280"/>
        <filter val="-23 280"/>
        <filter val="24 563"/>
        <filter val="26 960"/>
        <filter val="28 243"/>
        <filter val="3 680"/>
        <filter val="95"/>
      </filters>
    </filterColumn>
  </autoFilter>
  <mergeCells count="32">
    <mergeCell ref="P16:P17"/>
    <mergeCell ref="C15:P15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3:P13"/>
    <mergeCell ref="C14:P14"/>
    <mergeCell ref="L16:L17"/>
    <mergeCell ref="K16:K17"/>
    <mergeCell ref="N16:N17"/>
    <mergeCell ref="O16:O17"/>
    <mergeCell ref="A288:B288"/>
    <mergeCell ref="C16:C17"/>
    <mergeCell ref="D16:D17"/>
    <mergeCell ref="G16:G17"/>
    <mergeCell ref="J16:J17"/>
    <mergeCell ref="M16:M17"/>
    <mergeCell ref="A287:B287"/>
    <mergeCell ref="A15:A17"/>
    <mergeCell ref="B15:B17"/>
    <mergeCell ref="E16:E17"/>
    <mergeCell ref="F16:F17"/>
    <mergeCell ref="I16:I17"/>
    <mergeCell ref="H16:H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35.pielikums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3"/>
  <sheetViews>
    <sheetView view="pageLayout" zoomScaleNormal="100" workbookViewId="0">
      <selection activeCell="M7" sqref="M7"/>
    </sheetView>
  </sheetViews>
  <sheetFormatPr defaultColWidth="9.140625" defaultRowHeight="12" outlineLevelCol="1" x14ac:dyDescent="0.25"/>
  <cols>
    <col min="1" max="1" width="4.28515625" style="557" customWidth="1"/>
    <col min="2" max="2" width="17.28515625" style="557" customWidth="1"/>
    <col min="3" max="3" width="15.28515625" style="557" customWidth="1"/>
    <col min="4" max="4" width="10.5703125" style="557" customWidth="1"/>
    <col min="5" max="5" width="11.85546875" style="557" hidden="1" customWidth="1" outlineLevel="1"/>
    <col min="6" max="6" width="11.7109375" style="557" hidden="1" customWidth="1" outlineLevel="1"/>
    <col min="7" max="7" width="11.85546875" style="557" customWidth="1" collapsed="1"/>
    <col min="8" max="8" width="29.140625" style="557" hidden="1" customWidth="1" outlineLevel="1"/>
    <col min="9" max="9" width="18.28515625" style="557" customWidth="1" collapsed="1"/>
    <col min="10" max="16384" width="9.140625" style="557"/>
  </cols>
  <sheetData>
    <row r="1" spans="1:9" x14ac:dyDescent="0.2">
      <c r="I1" s="507" t="s">
        <v>366</v>
      </c>
    </row>
    <row r="2" spans="1:9" x14ac:dyDescent="0.2">
      <c r="I2" s="507" t="s">
        <v>350</v>
      </c>
    </row>
    <row r="3" spans="1:9" x14ac:dyDescent="0.25">
      <c r="A3" s="917" t="s">
        <v>0</v>
      </c>
      <c r="B3" s="917"/>
      <c r="C3" s="917" t="s">
        <v>360</v>
      </c>
      <c r="D3" s="917"/>
      <c r="E3" s="917"/>
      <c r="F3" s="917"/>
      <c r="G3" s="917"/>
      <c r="H3" s="917"/>
      <c r="I3" s="917"/>
    </row>
    <row r="4" spans="1:9" x14ac:dyDescent="0.25">
      <c r="A4" s="917" t="s">
        <v>1</v>
      </c>
      <c r="B4" s="917"/>
      <c r="C4" s="917">
        <v>90000056357</v>
      </c>
      <c r="D4" s="917"/>
      <c r="E4" s="917"/>
      <c r="F4" s="917"/>
      <c r="G4" s="917"/>
      <c r="H4" s="917"/>
      <c r="I4" s="917"/>
    </row>
    <row r="5" spans="1:9" ht="15.75" x14ac:dyDescent="0.25">
      <c r="A5" s="919" t="s">
        <v>367</v>
      </c>
      <c r="B5" s="919"/>
      <c r="C5" s="919"/>
      <c r="D5" s="919"/>
      <c r="E5" s="919"/>
      <c r="F5" s="919"/>
      <c r="G5" s="919"/>
      <c r="H5" s="919"/>
      <c r="I5" s="919"/>
    </row>
    <row r="6" spans="1:9" ht="15.75" x14ac:dyDescent="0.25">
      <c r="A6" s="558"/>
      <c r="B6" s="558"/>
      <c r="C6" s="558"/>
      <c r="D6" s="558"/>
      <c r="E6" s="558"/>
      <c r="F6" s="558"/>
      <c r="G6" s="558"/>
      <c r="H6" s="558"/>
      <c r="I6" s="558"/>
    </row>
    <row r="7" spans="1:9" ht="15.75" x14ac:dyDescent="0.25">
      <c r="A7" s="917" t="s">
        <v>368</v>
      </c>
      <c r="B7" s="917"/>
      <c r="C7" s="918" t="s">
        <v>369</v>
      </c>
      <c r="D7" s="918"/>
      <c r="E7" s="918"/>
      <c r="F7" s="918"/>
      <c r="G7" s="918"/>
      <c r="H7" s="918"/>
      <c r="I7" s="918"/>
    </row>
    <row r="8" spans="1:9" x14ac:dyDescent="0.25">
      <c r="A8" s="917" t="s">
        <v>370</v>
      </c>
      <c r="B8" s="917"/>
      <c r="C8" s="917" t="s">
        <v>371</v>
      </c>
      <c r="D8" s="917"/>
      <c r="E8" s="917"/>
      <c r="F8" s="917"/>
      <c r="G8" s="917"/>
      <c r="H8" s="917"/>
      <c r="I8" s="917"/>
    </row>
    <row r="9" spans="1:9" x14ac:dyDescent="0.25">
      <c r="A9" s="917" t="s">
        <v>372</v>
      </c>
      <c r="B9" s="917"/>
      <c r="C9" s="899" t="s">
        <v>373</v>
      </c>
      <c r="D9" s="899"/>
      <c r="E9" s="899"/>
      <c r="F9" s="899"/>
      <c r="G9" s="899"/>
      <c r="H9" s="899"/>
      <c r="I9" s="899"/>
    </row>
    <row r="10" spans="1:9" ht="12" customHeight="1" x14ac:dyDescent="0.25">
      <c r="A10" s="900" t="s">
        <v>351</v>
      </c>
      <c r="B10" s="900" t="s">
        <v>352</v>
      </c>
      <c r="C10" s="900"/>
      <c r="D10" s="890" t="s">
        <v>353</v>
      </c>
      <c r="E10" s="900" t="s">
        <v>354</v>
      </c>
      <c r="F10" s="901" t="s">
        <v>355</v>
      </c>
      <c r="G10" s="900" t="s">
        <v>356</v>
      </c>
      <c r="H10" s="888" t="s">
        <v>318</v>
      </c>
      <c r="I10" s="890" t="s">
        <v>357</v>
      </c>
    </row>
    <row r="11" spans="1:9" ht="37.5" customHeight="1" x14ac:dyDescent="0.25">
      <c r="A11" s="900"/>
      <c r="B11" s="900"/>
      <c r="C11" s="900"/>
      <c r="D11" s="890"/>
      <c r="E11" s="900"/>
      <c r="F11" s="902"/>
      <c r="G11" s="900"/>
      <c r="H11" s="889"/>
      <c r="I11" s="890"/>
    </row>
    <row r="12" spans="1:9" ht="12.75" customHeight="1" x14ac:dyDescent="0.25">
      <c r="A12" s="891" t="s">
        <v>374</v>
      </c>
      <c r="B12" s="892"/>
      <c r="C12" s="893"/>
      <c r="D12" s="559"/>
      <c r="E12" s="559">
        <f>SUM(E13:E14)</f>
        <v>102052.92</v>
      </c>
      <c r="F12" s="559">
        <f t="shared" ref="F12:G12" si="0">SUM(F13:F14)</f>
        <v>0</v>
      </c>
      <c r="G12" s="559">
        <f t="shared" si="0"/>
        <v>102052.92</v>
      </c>
      <c r="H12" s="559"/>
      <c r="I12" s="559"/>
    </row>
    <row r="13" spans="1:9" ht="26.25" customHeight="1" x14ac:dyDescent="0.25">
      <c r="A13" s="560">
        <v>1</v>
      </c>
      <c r="B13" s="905" t="s">
        <v>375</v>
      </c>
      <c r="C13" s="906"/>
      <c r="D13" s="561">
        <v>5110</v>
      </c>
      <c r="E13" s="562">
        <f>13680*2*1.21+18000*1.21+7096*2*1.21+20000</f>
        <v>92057.919999999998</v>
      </c>
      <c r="F13" s="562"/>
      <c r="G13" s="562">
        <f>SUM(E13:F13)</f>
        <v>92057.919999999998</v>
      </c>
      <c r="H13" s="562"/>
      <c r="I13" s="563" t="s">
        <v>376</v>
      </c>
    </row>
    <row r="14" spans="1:9" x14ac:dyDescent="0.25">
      <c r="A14" s="564">
        <v>2</v>
      </c>
      <c r="B14" s="915" t="s">
        <v>377</v>
      </c>
      <c r="C14" s="916"/>
      <c r="D14" s="561">
        <v>5240</v>
      </c>
      <c r="E14" s="562">
        <f>8000+1995</f>
        <v>9995</v>
      </c>
      <c r="F14" s="565"/>
      <c r="G14" s="562">
        <f>SUM(E14:F14)</f>
        <v>9995</v>
      </c>
      <c r="H14" s="562"/>
      <c r="I14" s="563" t="s">
        <v>378</v>
      </c>
    </row>
    <row r="15" spans="1:9" x14ac:dyDescent="0.25">
      <c r="A15" s="566"/>
      <c r="B15" s="566"/>
      <c r="C15" s="566"/>
      <c r="D15" s="566"/>
      <c r="E15" s="566"/>
      <c r="F15" s="566"/>
      <c r="G15" s="566"/>
      <c r="H15" s="566"/>
      <c r="I15" s="566"/>
    </row>
    <row r="16" spans="1:9" x14ac:dyDescent="0.25">
      <c r="A16" s="898" t="s">
        <v>370</v>
      </c>
      <c r="B16" s="898"/>
      <c r="C16" s="898" t="s">
        <v>364</v>
      </c>
      <c r="D16" s="898"/>
      <c r="E16" s="898"/>
      <c r="F16" s="898"/>
      <c r="G16" s="898"/>
      <c r="H16" s="898"/>
      <c r="I16" s="898"/>
    </row>
    <row r="17" spans="1:9" x14ac:dyDescent="0.25">
      <c r="A17" s="898" t="s">
        <v>372</v>
      </c>
      <c r="B17" s="898"/>
      <c r="C17" s="899" t="s">
        <v>363</v>
      </c>
      <c r="D17" s="899"/>
      <c r="E17" s="899"/>
      <c r="F17" s="899"/>
      <c r="G17" s="899"/>
      <c r="H17" s="899"/>
      <c r="I17" s="899"/>
    </row>
    <row r="18" spans="1:9" ht="12" customHeight="1" x14ac:dyDescent="0.25">
      <c r="A18" s="900" t="s">
        <v>351</v>
      </c>
      <c r="B18" s="900" t="s">
        <v>352</v>
      </c>
      <c r="C18" s="900"/>
      <c r="D18" s="890" t="s">
        <v>353</v>
      </c>
      <c r="E18" s="900" t="s">
        <v>354</v>
      </c>
      <c r="F18" s="901" t="s">
        <v>355</v>
      </c>
      <c r="G18" s="900" t="s">
        <v>356</v>
      </c>
      <c r="H18" s="888" t="s">
        <v>318</v>
      </c>
      <c r="I18" s="890" t="s">
        <v>357</v>
      </c>
    </row>
    <row r="19" spans="1:9" ht="36" customHeight="1" x14ac:dyDescent="0.25">
      <c r="A19" s="900"/>
      <c r="B19" s="900"/>
      <c r="C19" s="900"/>
      <c r="D19" s="890"/>
      <c r="E19" s="900"/>
      <c r="F19" s="902"/>
      <c r="G19" s="900"/>
      <c r="H19" s="889"/>
      <c r="I19" s="890"/>
    </row>
    <row r="20" spans="1:9" x14ac:dyDescent="0.25">
      <c r="A20" s="891" t="s">
        <v>374</v>
      </c>
      <c r="B20" s="892"/>
      <c r="C20" s="893"/>
      <c r="D20" s="559"/>
      <c r="E20" s="559">
        <f>SUM(E21:E32)</f>
        <v>230082</v>
      </c>
      <c r="F20" s="559">
        <f>SUM(F21:F32)</f>
        <v>0</v>
      </c>
      <c r="G20" s="559">
        <f>SUM(G21:G32)</f>
        <v>230082</v>
      </c>
      <c r="H20" s="559"/>
      <c r="I20" s="559"/>
    </row>
    <row r="21" spans="1:9" ht="25.5" customHeight="1" x14ac:dyDescent="0.25">
      <c r="A21" s="564">
        <v>1</v>
      </c>
      <c r="B21" s="895" t="s">
        <v>379</v>
      </c>
      <c r="C21" s="895"/>
      <c r="D21" s="561">
        <v>2279</v>
      </c>
      <c r="E21" s="562">
        <v>38500</v>
      </c>
      <c r="F21" s="562"/>
      <c r="G21" s="562">
        <f t="shared" ref="G21:G32" si="1">SUM(E21:F21)</f>
        <v>38500</v>
      </c>
      <c r="H21" s="562"/>
      <c r="I21" s="563" t="s">
        <v>380</v>
      </c>
    </row>
    <row r="22" spans="1:9" ht="24" customHeight="1" x14ac:dyDescent="0.25">
      <c r="A22" s="564">
        <v>2</v>
      </c>
      <c r="B22" s="895" t="s">
        <v>381</v>
      </c>
      <c r="C22" s="895"/>
      <c r="D22" s="561">
        <v>2279</v>
      </c>
      <c r="E22" s="562">
        <v>10000</v>
      </c>
      <c r="F22" s="562"/>
      <c r="G22" s="562">
        <f t="shared" si="1"/>
        <v>10000</v>
      </c>
      <c r="H22" s="562"/>
      <c r="I22" s="563" t="s">
        <v>380</v>
      </c>
    </row>
    <row r="23" spans="1:9" ht="12" customHeight="1" x14ac:dyDescent="0.25">
      <c r="A23" s="911">
        <v>3</v>
      </c>
      <c r="B23" s="912" t="s">
        <v>382</v>
      </c>
      <c r="C23" s="913"/>
      <c r="D23" s="561">
        <v>2279</v>
      </c>
      <c r="E23" s="562">
        <f>3000+1000</f>
        <v>4000</v>
      </c>
      <c r="F23" s="562"/>
      <c r="G23" s="562">
        <f t="shared" si="1"/>
        <v>4000</v>
      </c>
      <c r="H23" s="562"/>
      <c r="I23" s="909" t="s">
        <v>380</v>
      </c>
    </row>
    <row r="24" spans="1:9" ht="24" x14ac:dyDescent="0.25">
      <c r="A24" s="911"/>
      <c r="B24" s="912"/>
      <c r="C24" s="913"/>
      <c r="D24" s="561">
        <v>2312</v>
      </c>
      <c r="E24" s="562">
        <v>3000</v>
      </c>
      <c r="F24" s="562">
        <v>1535</v>
      </c>
      <c r="G24" s="562">
        <f t="shared" si="1"/>
        <v>4535</v>
      </c>
      <c r="H24" s="562" t="s">
        <v>383</v>
      </c>
      <c r="I24" s="914"/>
    </row>
    <row r="25" spans="1:9" ht="12.75" customHeight="1" x14ac:dyDescent="0.25">
      <c r="A25" s="911"/>
      <c r="B25" s="912"/>
      <c r="C25" s="913"/>
      <c r="D25" s="561">
        <v>2390</v>
      </c>
      <c r="E25" s="562">
        <v>2000</v>
      </c>
      <c r="F25" s="562">
        <v>-1535</v>
      </c>
      <c r="G25" s="562">
        <f t="shared" si="1"/>
        <v>465</v>
      </c>
      <c r="H25" s="562"/>
      <c r="I25" s="914"/>
    </row>
    <row r="26" spans="1:9" ht="12.75" customHeight="1" x14ac:dyDescent="0.25">
      <c r="A26" s="904"/>
      <c r="B26" s="907"/>
      <c r="C26" s="908"/>
      <c r="D26" s="561">
        <v>5240</v>
      </c>
      <c r="E26" s="562">
        <v>14000</v>
      </c>
      <c r="F26" s="562"/>
      <c r="G26" s="562">
        <f t="shared" si="1"/>
        <v>14000</v>
      </c>
      <c r="H26" s="562"/>
      <c r="I26" s="910"/>
    </row>
    <row r="27" spans="1:9" ht="12.75" customHeight="1" x14ac:dyDescent="0.25">
      <c r="A27" s="903">
        <v>4</v>
      </c>
      <c r="B27" s="905" t="s">
        <v>384</v>
      </c>
      <c r="C27" s="906"/>
      <c r="D27" s="561">
        <v>2231</v>
      </c>
      <c r="E27" s="562">
        <v>1300</v>
      </c>
      <c r="F27" s="562"/>
      <c r="G27" s="562">
        <f t="shared" si="1"/>
        <v>1300</v>
      </c>
      <c r="H27" s="562"/>
      <c r="I27" s="909" t="s">
        <v>380</v>
      </c>
    </row>
    <row r="28" spans="1:9" ht="12" customHeight="1" x14ac:dyDescent="0.25">
      <c r="A28" s="904"/>
      <c r="B28" s="907"/>
      <c r="C28" s="908"/>
      <c r="D28" s="561">
        <v>2314</v>
      </c>
      <c r="E28" s="562">
        <f>3582-1300</f>
        <v>2282</v>
      </c>
      <c r="F28" s="562"/>
      <c r="G28" s="562">
        <f t="shared" si="1"/>
        <v>2282</v>
      </c>
      <c r="H28" s="562"/>
      <c r="I28" s="910"/>
    </row>
    <row r="29" spans="1:9" ht="24.75" customHeight="1" x14ac:dyDescent="0.25">
      <c r="A29" s="567">
        <v>5</v>
      </c>
      <c r="B29" s="915" t="s">
        <v>385</v>
      </c>
      <c r="C29" s="916"/>
      <c r="D29" s="568">
        <v>5240</v>
      </c>
      <c r="E29" s="562">
        <v>100000</v>
      </c>
      <c r="F29" s="562"/>
      <c r="G29" s="562">
        <f t="shared" si="1"/>
        <v>100000</v>
      </c>
      <c r="H29" s="562"/>
      <c r="I29" s="563" t="s">
        <v>380</v>
      </c>
    </row>
    <row r="30" spans="1:9" ht="25.5" customHeight="1" x14ac:dyDescent="0.25">
      <c r="A30" s="567">
        <v>6</v>
      </c>
      <c r="B30" s="915" t="s">
        <v>386</v>
      </c>
      <c r="C30" s="916"/>
      <c r="D30" s="568">
        <v>5240</v>
      </c>
      <c r="E30" s="562">
        <v>5000</v>
      </c>
      <c r="F30" s="562"/>
      <c r="G30" s="562">
        <f t="shared" si="1"/>
        <v>5000</v>
      </c>
      <c r="H30" s="562"/>
      <c r="I30" s="569" t="s">
        <v>387</v>
      </c>
    </row>
    <row r="31" spans="1:9" ht="17.25" customHeight="1" x14ac:dyDescent="0.25">
      <c r="A31" s="903">
        <v>7</v>
      </c>
      <c r="B31" s="905" t="s">
        <v>388</v>
      </c>
      <c r="C31" s="906"/>
      <c r="D31" s="561">
        <v>2243</v>
      </c>
      <c r="E31" s="562">
        <v>10000</v>
      </c>
      <c r="F31" s="562"/>
      <c r="G31" s="562">
        <f t="shared" si="1"/>
        <v>10000</v>
      </c>
      <c r="H31" s="562"/>
      <c r="I31" s="909" t="s">
        <v>389</v>
      </c>
    </row>
    <row r="32" spans="1:9" ht="17.25" customHeight="1" x14ac:dyDescent="0.25">
      <c r="A32" s="904"/>
      <c r="B32" s="907"/>
      <c r="C32" s="908"/>
      <c r="D32" s="561">
        <v>5240</v>
      </c>
      <c r="E32" s="562">
        <v>40000</v>
      </c>
      <c r="F32" s="562"/>
      <c r="G32" s="562">
        <f t="shared" si="1"/>
        <v>40000</v>
      </c>
      <c r="H32" s="562"/>
      <c r="I32" s="910"/>
    </row>
    <row r="33" spans="1:9" x14ac:dyDescent="0.25">
      <c r="A33" s="566"/>
      <c r="B33" s="566"/>
      <c r="C33" s="566"/>
      <c r="D33" s="566"/>
      <c r="E33" s="570"/>
      <c r="F33" s="570"/>
      <c r="G33" s="570"/>
      <c r="H33" s="570"/>
      <c r="I33" s="570"/>
    </row>
    <row r="34" spans="1:9" x14ac:dyDescent="0.25">
      <c r="A34" s="898" t="s">
        <v>370</v>
      </c>
      <c r="B34" s="898"/>
      <c r="C34" s="898" t="s">
        <v>390</v>
      </c>
      <c r="D34" s="898"/>
      <c r="E34" s="898"/>
      <c r="F34" s="898"/>
      <c r="G34" s="898"/>
      <c r="H34" s="898"/>
      <c r="I34" s="898"/>
    </row>
    <row r="35" spans="1:9" x14ac:dyDescent="0.25">
      <c r="A35" s="898" t="s">
        <v>372</v>
      </c>
      <c r="B35" s="898"/>
      <c r="C35" s="899" t="s">
        <v>391</v>
      </c>
      <c r="D35" s="899"/>
      <c r="E35" s="899"/>
      <c r="F35" s="899"/>
      <c r="G35" s="899"/>
      <c r="H35" s="899"/>
      <c r="I35" s="899"/>
    </row>
    <row r="36" spans="1:9" ht="12" customHeight="1" x14ac:dyDescent="0.25">
      <c r="A36" s="900" t="s">
        <v>351</v>
      </c>
      <c r="B36" s="900" t="s">
        <v>352</v>
      </c>
      <c r="C36" s="900"/>
      <c r="D36" s="890" t="s">
        <v>353</v>
      </c>
      <c r="E36" s="900" t="s">
        <v>354</v>
      </c>
      <c r="F36" s="901" t="s">
        <v>355</v>
      </c>
      <c r="G36" s="900" t="s">
        <v>356</v>
      </c>
      <c r="H36" s="888" t="s">
        <v>318</v>
      </c>
      <c r="I36" s="890" t="s">
        <v>357</v>
      </c>
    </row>
    <row r="37" spans="1:9" ht="37.5" customHeight="1" x14ac:dyDescent="0.25">
      <c r="A37" s="900"/>
      <c r="B37" s="900"/>
      <c r="C37" s="900"/>
      <c r="D37" s="890"/>
      <c r="E37" s="900"/>
      <c r="F37" s="902"/>
      <c r="G37" s="900"/>
      <c r="H37" s="889"/>
      <c r="I37" s="890"/>
    </row>
    <row r="38" spans="1:9" x14ac:dyDescent="0.25">
      <c r="A38" s="891" t="s">
        <v>374</v>
      </c>
      <c r="B38" s="892"/>
      <c r="C38" s="893"/>
      <c r="D38" s="559"/>
      <c r="E38" s="559">
        <f>SUM(E39:E40)</f>
        <v>30000</v>
      </c>
      <c r="F38" s="559">
        <f t="shared" ref="F38:G38" si="2">SUM(F39:F40)</f>
        <v>0</v>
      </c>
      <c r="G38" s="559">
        <f t="shared" si="2"/>
        <v>30000</v>
      </c>
      <c r="H38" s="559"/>
      <c r="I38" s="559"/>
    </row>
    <row r="39" spans="1:9" ht="23.25" customHeight="1" x14ac:dyDescent="0.25">
      <c r="A39" s="894">
        <v>1</v>
      </c>
      <c r="B39" s="895" t="s">
        <v>392</v>
      </c>
      <c r="C39" s="895"/>
      <c r="D39" s="561">
        <v>2275</v>
      </c>
      <c r="E39" s="562">
        <v>0</v>
      </c>
      <c r="F39" s="565"/>
      <c r="G39" s="562">
        <f>SUM(E39:F39)</f>
        <v>0</v>
      </c>
      <c r="H39" s="562"/>
      <c r="I39" s="896" t="s">
        <v>393</v>
      </c>
    </row>
    <row r="40" spans="1:9" ht="48.75" customHeight="1" x14ac:dyDescent="0.25">
      <c r="A40" s="894"/>
      <c r="B40" s="895"/>
      <c r="C40" s="895"/>
      <c r="D40" s="561">
        <v>3263</v>
      </c>
      <c r="E40" s="562">
        <v>30000</v>
      </c>
      <c r="F40" s="565"/>
      <c r="G40" s="562">
        <f>SUM(E40:F40)</f>
        <v>30000</v>
      </c>
      <c r="H40" s="562"/>
      <c r="I40" s="897"/>
    </row>
    <row r="41" spans="1:9" x14ac:dyDescent="0.25">
      <c r="A41" s="557" t="s">
        <v>358</v>
      </c>
    </row>
    <row r="42" spans="1:9" x14ac:dyDescent="0.25">
      <c r="A42" s="557" t="s">
        <v>394</v>
      </c>
    </row>
    <row r="43" spans="1:9" x14ac:dyDescent="0.25">
      <c r="A43" s="557" t="s">
        <v>395</v>
      </c>
      <c r="C43" s="571"/>
    </row>
    <row r="44" spans="1:9" x14ac:dyDescent="0.25">
      <c r="B44" s="557" t="s">
        <v>396</v>
      </c>
      <c r="C44" s="571"/>
    </row>
    <row r="45" spans="1:9" x14ac:dyDescent="0.25">
      <c r="C45" s="557" t="s">
        <v>397</v>
      </c>
    </row>
    <row r="46" spans="1:9" x14ac:dyDescent="0.25">
      <c r="C46" s="557" t="s">
        <v>398</v>
      </c>
    </row>
    <row r="47" spans="1:9" x14ac:dyDescent="0.25">
      <c r="B47" s="557" t="s">
        <v>399</v>
      </c>
    </row>
    <row r="48" spans="1:9" x14ac:dyDescent="0.25">
      <c r="C48" s="557" t="s">
        <v>400</v>
      </c>
    </row>
    <row r="49" spans="1:10" x14ac:dyDescent="0.25">
      <c r="B49" s="557" t="s">
        <v>401</v>
      </c>
      <c r="E49" s="572"/>
      <c r="F49" s="572"/>
      <c r="G49" s="572"/>
      <c r="H49" s="572"/>
      <c r="I49" s="572"/>
      <c r="J49" s="572"/>
    </row>
    <row r="50" spans="1:10" x14ac:dyDescent="0.25">
      <c r="C50" s="557" t="s">
        <v>402</v>
      </c>
      <c r="E50" s="572"/>
      <c r="F50" s="572"/>
      <c r="G50" s="572"/>
      <c r="H50" s="572"/>
      <c r="I50" s="572"/>
      <c r="J50" s="572"/>
    </row>
    <row r="51" spans="1:10" x14ac:dyDescent="0.25">
      <c r="B51" s="557" t="s">
        <v>403</v>
      </c>
      <c r="E51" s="572"/>
      <c r="F51" s="572"/>
      <c r="G51" s="572"/>
      <c r="H51" s="572"/>
      <c r="I51" s="572"/>
      <c r="J51" s="572"/>
    </row>
    <row r="52" spans="1:10" x14ac:dyDescent="0.25">
      <c r="C52" s="557" t="s">
        <v>404</v>
      </c>
    </row>
    <row r="53" spans="1:10" x14ac:dyDescent="0.25">
      <c r="B53" s="557" t="s">
        <v>405</v>
      </c>
    </row>
    <row r="54" spans="1:10" x14ac:dyDescent="0.25">
      <c r="C54" s="557" t="s">
        <v>406</v>
      </c>
    </row>
    <row r="55" spans="1:10" x14ac:dyDescent="0.25">
      <c r="C55" s="557" t="s">
        <v>407</v>
      </c>
    </row>
    <row r="56" spans="1:10" x14ac:dyDescent="0.25">
      <c r="B56" s="557" t="s">
        <v>408</v>
      </c>
    </row>
    <row r="57" spans="1:10" x14ac:dyDescent="0.25">
      <c r="C57" s="557" t="s">
        <v>409</v>
      </c>
    </row>
    <row r="58" spans="1:10" x14ac:dyDescent="0.25">
      <c r="A58" s="557" t="s">
        <v>410</v>
      </c>
    </row>
    <row r="59" spans="1:10" x14ac:dyDescent="0.25">
      <c r="B59" s="886" t="s">
        <v>411</v>
      </c>
      <c r="C59" s="886"/>
      <c r="D59" s="886"/>
    </row>
    <row r="60" spans="1:10" ht="24.75" customHeight="1" x14ac:dyDescent="0.25">
      <c r="B60" s="573" t="s">
        <v>412</v>
      </c>
      <c r="C60" s="574"/>
      <c r="D60" s="575"/>
    </row>
    <row r="61" spans="1:10" ht="12" customHeight="1" x14ac:dyDescent="0.25">
      <c r="A61" s="576"/>
      <c r="B61" s="887" t="s">
        <v>413</v>
      </c>
      <c r="C61" s="887"/>
      <c r="D61" s="887"/>
    </row>
    <row r="62" spans="1:10" s="577" customFormat="1" x14ac:dyDescent="0.2"/>
    <row r="63" spans="1:10" s="577" customFormat="1" x14ac:dyDescent="0.2"/>
    <row r="64" spans="1:10" s="577" customFormat="1" x14ac:dyDescent="0.2"/>
    <row r="65" spans="1:6" s="577" customFormat="1" x14ac:dyDescent="0.2"/>
    <row r="66" spans="1:6" s="580" customFormat="1" ht="12.75" x14ac:dyDescent="0.2">
      <c r="A66" s="578"/>
      <c r="B66" s="578"/>
      <c r="C66" s="578"/>
      <c r="D66" s="579"/>
      <c r="E66" s="578"/>
      <c r="F66" s="578"/>
    </row>
    <row r="67" spans="1:6" s="580" customFormat="1" ht="12.75" x14ac:dyDescent="0.2">
      <c r="A67" s="578"/>
      <c r="B67" s="578"/>
      <c r="C67" s="578"/>
      <c r="D67" s="579"/>
      <c r="E67" s="578"/>
      <c r="F67" s="578"/>
    </row>
    <row r="68" spans="1:6" s="580" customFormat="1" ht="12.75" x14ac:dyDescent="0.2">
      <c r="A68" s="578"/>
      <c r="B68" s="578"/>
      <c r="C68" s="578"/>
      <c r="D68" s="579"/>
      <c r="E68" s="578"/>
      <c r="F68" s="578"/>
    </row>
    <row r="69" spans="1:6" s="580" customFormat="1" ht="12.75" x14ac:dyDescent="0.2">
      <c r="A69" s="579"/>
      <c r="B69" s="579"/>
      <c r="C69" s="579"/>
      <c r="D69" s="579"/>
      <c r="E69" s="579"/>
      <c r="F69" s="579"/>
    </row>
    <row r="70" spans="1:6" s="580" customFormat="1" ht="12.75" x14ac:dyDescent="0.2">
      <c r="A70" s="579"/>
      <c r="B70" s="579"/>
      <c r="C70" s="579"/>
      <c r="D70" s="579"/>
      <c r="E70" s="579"/>
      <c r="F70" s="579"/>
    </row>
    <row r="71" spans="1:6" s="580" customFormat="1" ht="12.75" x14ac:dyDescent="0.2">
      <c r="A71" s="579"/>
      <c r="B71" s="579"/>
      <c r="C71" s="579"/>
      <c r="D71" s="579"/>
      <c r="E71" s="579"/>
      <c r="F71" s="579"/>
    </row>
    <row r="72" spans="1:6" s="580" customFormat="1" ht="12.75" x14ac:dyDescent="0.2">
      <c r="A72" s="579"/>
      <c r="B72" s="579"/>
      <c r="C72" s="579"/>
      <c r="D72" s="579"/>
      <c r="E72" s="579"/>
      <c r="F72" s="579"/>
    </row>
    <row r="73" spans="1:6" s="580" customFormat="1" ht="12.75" x14ac:dyDescent="0.2">
      <c r="A73" s="579"/>
      <c r="B73" s="579"/>
      <c r="C73" s="579"/>
      <c r="D73" s="579"/>
      <c r="E73" s="579"/>
      <c r="F73" s="579"/>
    </row>
    <row r="74" spans="1:6" s="580" customFormat="1" ht="12.75" x14ac:dyDescent="0.2">
      <c r="A74" s="579"/>
      <c r="B74" s="579"/>
      <c r="C74" s="579"/>
      <c r="D74" s="579"/>
      <c r="E74" s="579"/>
      <c r="F74" s="579"/>
    </row>
    <row r="75" spans="1:6" s="580" customFormat="1" ht="12.75" x14ac:dyDescent="0.2">
      <c r="A75" s="579"/>
      <c r="B75" s="579"/>
      <c r="C75" s="579"/>
      <c r="D75" s="579"/>
      <c r="E75" s="579"/>
      <c r="F75" s="579"/>
    </row>
    <row r="76" spans="1:6" s="580" customFormat="1" ht="12.75" x14ac:dyDescent="0.2">
      <c r="A76" s="579"/>
      <c r="B76" s="579"/>
      <c r="C76" s="579"/>
      <c r="D76" s="579"/>
      <c r="E76" s="579"/>
      <c r="F76" s="579"/>
    </row>
    <row r="77" spans="1:6" s="580" customFormat="1" ht="12.75" x14ac:dyDescent="0.2">
      <c r="A77" s="579"/>
      <c r="B77" s="579"/>
      <c r="C77" s="579"/>
      <c r="D77" s="579"/>
      <c r="E77" s="579"/>
      <c r="F77" s="579"/>
    </row>
    <row r="78" spans="1:6" s="580" customFormat="1" ht="12.75" x14ac:dyDescent="0.2">
      <c r="A78" s="579"/>
      <c r="B78" s="579"/>
      <c r="C78" s="579"/>
      <c r="D78" s="579"/>
      <c r="E78" s="579"/>
      <c r="F78" s="579"/>
    </row>
    <row r="79" spans="1:6" s="580" customFormat="1" x14ac:dyDescent="0.2"/>
    <row r="80" spans="1:6" ht="15" x14ac:dyDescent="0.25">
      <c r="A80" s="576"/>
      <c r="B80" s="573"/>
      <c r="C80" s="574"/>
      <c r="D80" s="575"/>
    </row>
    <row r="81" spans="1:4" x14ac:dyDescent="0.25">
      <c r="A81" s="572"/>
      <c r="B81" s="572"/>
      <c r="C81" s="572"/>
      <c r="D81" s="572"/>
    </row>
    <row r="82" spans="1:4" x14ac:dyDescent="0.25">
      <c r="A82" s="572"/>
      <c r="B82" s="572"/>
      <c r="C82" s="572"/>
      <c r="D82" s="572"/>
    </row>
    <row r="83" spans="1:4" x14ac:dyDescent="0.25">
      <c r="A83" s="572"/>
      <c r="B83" s="572"/>
      <c r="C83" s="572"/>
      <c r="D83" s="572"/>
    </row>
  </sheetData>
  <sheetProtection algorithmName="SHA-512" hashValue="N0kOF8z+AKdZkgSeEwKMc6SGeuZytzQVuU8OtgGm/yqgrmGbAZ2dyA+vbjmmksmGw07Ue2hy/+QjYpS9Eo1ISw==" saltValue="HfAr80xJ48yndR41tj9HVw==" spinCount="100000" sheet="1" objects="1" scenarios="1"/>
  <mergeCells count="66">
    <mergeCell ref="A12:C12"/>
    <mergeCell ref="B13:C13"/>
    <mergeCell ref="A7:B7"/>
    <mergeCell ref="C7:I7"/>
    <mergeCell ref="A3:B3"/>
    <mergeCell ref="C3:I3"/>
    <mergeCell ref="A4:B4"/>
    <mergeCell ref="C4:I4"/>
    <mergeCell ref="A5:I5"/>
    <mergeCell ref="A8:B8"/>
    <mergeCell ref="C8:I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B14:C14"/>
    <mergeCell ref="A17:B17"/>
    <mergeCell ref="C17:I17"/>
    <mergeCell ref="A18:A19"/>
    <mergeCell ref="B18:C19"/>
    <mergeCell ref="D18:D19"/>
    <mergeCell ref="E18:E19"/>
    <mergeCell ref="F18:F19"/>
    <mergeCell ref="G18:G19"/>
    <mergeCell ref="H18:H19"/>
    <mergeCell ref="I18:I19"/>
    <mergeCell ref="A16:B16"/>
    <mergeCell ref="C16:I16"/>
    <mergeCell ref="A31:A32"/>
    <mergeCell ref="B31:C32"/>
    <mergeCell ref="I31:I32"/>
    <mergeCell ref="A20:C20"/>
    <mergeCell ref="B21:C21"/>
    <mergeCell ref="B22:C22"/>
    <mergeCell ref="A23:A26"/>
    <mergeCell ref="B23:C26"/>
    <mergeCell ref="I23:I26"/>
    <mergeCell ref="A27:A28"/>
    <mergeCell ref="B27:C28"/>
    <mergeCell ref="I27:I28"/>
    <mergeCell ref="B29:C29"/>
    <mergeCell ref="B30:C30"/>
    <mergeCell ref="A34:B34"/>
    <mergeCell ref="C34:I34"/>
    <mergeCell ref="A35:B35"/>
    <mergeCell ref="C35:I35"/>
    <mergeCell ref="A36:A37"/>
    <mergeCell ref="B36:C37"/>
    <mergeCell ref="D36:D37"/>
    <mergeCell ref="E36:E37"/>
    <mergeCell ref="F36:F37"/>
    <mergeCell ref="G36:G37"/>
    <mergeCell ref="B59:D59"/>
    <mergeCell ref="B61:D61"/>
    <mergeCell ref="H36:H37"/>
    <mergeCell ref="I36:I37"/>
    <mergeCell ref="A38:C38"/>
    <mergeCell ref="A39:A40"/>
    <mergeCell ref="B39:C40"/>
    <mergeCell ref="I39:I40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36.pielikums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10"/>
  <sheetViews>
    <sheetView view="pageLayout" zoomScaleNormal="100" workbookViewId="0">
      <selection activeCell="O3" sqref="O3"/>
    </sheetView>
  </sheetViews>
  <sheetFormatPr defaultRowHeight="12" outlineLevelCol="1" x14ac:dyDescent="0.2"/>
  <cols>
    <col min="1" max="1" width="5.28515625" style="577" customWidth="1"/>
    <col min="2" max="2" width="27.85546875" style="577" customWidth="1"/>
    <col min="3" max="3" width="10" style="577" customWidth="1"/>
    <col min="4" max="4" width="10.7109375" style="577" hidden="1" customWidth="1" outlineLevel="1"/>
    <col min="5" max="5" width="9.5703125" style="577" hidden="1" customWidth="1" outlineLevel="1"/>
    <col min="6" max="6" width="10.85546875" style="577" hidden="1" customWidth="1" outlineLevel="1"/>
    <col min="7" max="7" width="9.5703125" style="577" hidden="1" customWidth="1" outlineLevel="1"/>
    <col min="8" max="8" width="11.42578125" style="577" customWidth="1" collapsed="1"/>
    <col min="9" max="9" width="9.5703125" style="577" customWidth="1"/>
    <col min="10" max="10" width="29.140625" style="577" hidden="1" customWidth="1" outlineLevel="1"/>
    <col min="11" max="11" width="17.7109375" style="577" customWidth="1" collapsed="1"/>
    <col min="12" max="16384" width="9.140625" style="577"/>
  </cols>
  <sheetData>
    <row r="1" spans="1:12" x14ac:dyDescent="0.2">
      <c r="K1" s="727" t="s">
        <v>551</v>
      </c>
    </row>
    <row r="2" spans="1:12" x14ac:dyDescent="0.2">
      <c r="K2" s="727" t="s">
        <v>350</v>
      </c>
    </row>
    <row r="3" spans="1:12" ht="12.75" customHeight="1" x14ac:dyDescent="0.2">
      <c r="A3" s="728" t="s">
        <v>0</v>
      </c>
      <c r="B3" s="729"/>
      <c r="C3" s="730" t="s">
        <v>518</v>
      </c>
      <c r="D3" s="730"/>
      <c r="E3" s="730"/>
      <c r="F3" s="731"/>
      <c r="G3" s="731"/>
      <c r="H3" s="731"/>
      <c r="I3" s="731"/>
      <c r="J3" s="731"/>
    </row>
    <row r="4" spans="1:12" ht="12.75" customHeight="1" x14ac:dyDescent="0.2">
      <c r="A4" s="728" t="s">
        <v>1</v>
      </c>
      <c r="B4" s="729"/>
      <c r="C4" s="732" t="s">
        <v>528</v>
      </c>
      <c r="D4" s="733"/>
      <c r="E4" s="733"/>
      <c r="F4" s="734"/>
      <c r="G4" s="734"/>
      <c r="H4" s="734"/>
      <c r="I4" s="734"/>
      <c r="J4" s="734"/>
    </row>
    <row r="5" spans="1:12" ht="15.75" x14ac:dyDescent="0.25">
      <c r="A5" s="967" t="s">
        <v>552</v>
      </c>
      <c r="B5" s="967"/>
      <c r="C5" s="967"/>
      <c r="D5" s="967"/>
      <c r="E5" s="967"/>
      <c r="F5" s="967"/>
      <c r="G5" s="967"/>
      <c r="H5" s="967"/>
      <c r="I5" s="967"/>
      <c r="J5" s="967"/>
      <c r="K5" s="967"/>
      <c r="L5" s="735"/>
    </row>
    <row r="6" spans="1:12" ht="15.75" x14ac:dyDescent="0.25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5"/>
    </row>
    <row r="7" spans="1:12" ht="12.75" customHeight="1" x14ac:dyDescent="0.25">
      <c r="A7" s="968" t="s">
        <v>368</v>
      </c>
      <c r="B7" s="968"/>
      <c r="C7" s="737" t="s">
        <v>518</v>
      </c>
      <c r="D7" s="730"/>
      <c r="E7" s="730"/>
      <c r="F7" s="730"/>
      <c r="G7" s="730"/>
      <c r="H7" s="730"/>
      <c r="I7" s="730"/>
      <c r="J7" s="730"/>
      <c r="K7" s="730"/>
    </row>
    <row r="8" spans="1:12" ht="12.75" customHeight="1" x14ac:dyDescent="0.2">
      <c r="A8" s="728" t="s">
        <v>370</v>
      </c>
      <c r="B8" s="728"/>
      <c r="C8" s="730" t="s">
        <v>531</v>
      </c>
      <c r="D8" s="730"/>
      <c r="E8" s="730"/>
      <c r="F8" s="730"/>
      <c r="G8" s="730"/>
      <c r="H8" s="730"/>
      <c r="I8" s="730"/>
      <c r="J8" s="730"/>
      <c r="K8" s="730"/>
    </row>
    <row r="9" spans="1:12" ht="12.75" customHeight="1" x14ac:dyDescent="0.2">
      <c r="A9" s="738" t="s">
        <v>372</v>
      </c>
      <c r="B9" s="738"/>
      <c r="C9" s="739" t="s">
        <v>530</v>
      </c>
      <c r="D9" s="740"/>
      <c r="E9" s="740"/>
      <c r="F9" s="740"/>
      <c r="G9" s="740"/>
      <c r="H9" s="740"/>
      <c r="I9" s="740"/>
      <c r="J9" s="740"/>
      <c r="K9" s="740"/>
    </row>
    <row r="10" spans="1:12" ht="27.75" customHeight="1" x14ac:dyDescent="0.2">
      <c r="A10" s="888" t="s">
        <v>351</v>
      </c>
      <c r="B10" s="888" t="s">
        <v>352</v>
      </c>
      <c r="C10" s="888" t="s">
        <v>353</v>
      </c>
      <c r="D10" s="969" t="s">
        <v>354</v>
      </c>
      <c r="E10" s="970"/>
      <c r="F10" s="969" t="s">
        <v>355</v>
      </c>
      <c r="G10" s="970"/>
      <c r="H10" s="969" t="s">
        <v>356</v>
      </c>
      <c r="I10" s="970"/>
      <c r="J10" s="888" t="s">
        <v>318</v>
      </c>
      <c r="K10" s="888" t="s">
        <v>357</v>
      </c>
    </row>
    <row r="11" spans="1:12" ht="24" x14ac:dyDescent="0.2">
      <c r="A11" s="889"/>
      <c r="B11" s="889"/>
      <c r="C11" s="889"/>
      <c r="D11" s="585" t="s">
        <v>553</v>
      </c>
      <c r="E11" s="585" t="s">
        <v>554</v>
      </c>
      <c r="F11" s="585" t="s">
        <v>553</v>
      </c>
      <c r="G11" s="585" t="s">
        <v>554</v>
      </c>
      <c r="H11" s="585" t="s">
        <v>553</v>
      </c>
      <c r="I11" s="585" t="s">
        <v>554</v>
      </c>
      <c r="J11" s="889"/>
      <c r="K11" s="889"/>
    </row>
    <row r="12" spans="1:12" ht="42" customHeight="1" x14ac:dyDescent="0.2">
      <c r="A12" s="956" t="s">
        <v>555</v>
      </c>
      <c r="B12" s="957"/>
      <c r="C12" s="741"/>
      <c r="D12" s="742">
        <f t="shared" ref="D12:I12" si="0">SUM(D13,D21,D30,D57,D86,D133,D142,D158,D203,D235)</f>
        <v>510346</v>
      </c>
      <c r="E12" s="742">
        <f t="shared" si="0"/>
        <v>25249</v>
      </c>
      <c r="F12" s="742">
        <f t="shared" si="0"/>
        <v>-2688</v>
      </c>
      <c r="G12" s="742">
        <f t="shared" si="0"/>
        <v>0</v>
      </c>
      <c r="H12" s="742">
        <f t="shared" si="0"/>
        <v>507658</v>
      </c>
      <c r="I12" s="742">
        <f t="shared" si="0"/>
        <v>25249</v>
      </c>
      <c r="J12" s="743" t="s">
        <v>556</v>
      </c>
      <c r="K12" s="744"/>
    </row>
    <row r="13" spans="1:12" ht="30" customHeight="1" x14ac:dyDescent="0.2">
      <c r="A13" s="958">
        <v>1</v>
      </c>
      <c r="B13" s="961" t="s">
        <v>557</v>
      </c>
      <c r="C13" s="745"/>
      <c r="D13" s="746">
        <f t="shared" ref="D13:I13" si="1">SUM(D14:D20)</f>
        <v>40920</v>
      </c>
      <c r="E13" s="746">
        <f t="shared" si="1"/>
        <v>0</v>
      </c>
      <c r="F13" s="746">
        <f t="shared" si="1"/>
        <v>-500</v>
      </c>
      <c r="G13" s="746">
        <f t="shared" si="1"/>
        <v>0</v>
      </c>
      <c r="H13" s="746">
        <f t="shared" si="1"/>
        <v>40420</v>
      </c>
      <c r="I13" s="746">
        <f t="shared" si="1"/>
        <v>0</v>
      </c>
      <c r="J13" s="747" t="s">
        <v>558</v>
      </c>
      <c r="K13" s="951" t="s">
        <v>559</v>
      </c>
    </row>
    <row r="14" spans="1:12" ht="24" customHeight="1" x14ac:dyDescent="0.2">
      <c r="A14" s="959"/>
      <c r="B14" s="962"/>
      <c r="C14" s="741">
        <v>1150</v>
      </c>
      <c r="D14" s="747">
        <v>10000</v>
      </c>
      <c r="E14" s="748"/>
      <c r="F14" s="748">
        <v>-4673</v>
      </c>
      <c r="G14" s="748"/>
      <c r="H14" s="748">
        <f t="shared" ref="H14:I33" si="2">D14+F14</f>
        <v>5327</v>
      </c>
      <c r="I14" s="748">
        <f t="shared" si="2"/>
        <v>0</v>
      </c>
      <c r="J14" s="749" t="s">
        <v>560</v>
      </c>
      <c r="K14" s="951"/>
    </row>
    <row r="15" spans="1:12" ht="32.25" customHeight="1" x14ac:dyDescent="0.2">
      <c r="A15" s="959"/>
      <c r="B15" s="962"/>
      <c r="C15" s="741">
        <v>1210</v>
      </c>
      <c r="D15" s="747">
        <v>500</v>
      </c>
      <c r="E15" s="748"/>
      <c r="F15" s="748">
        <v>-234</v>
      </c>
      <c r="G15" s="748"/>
      <c r="H15" s="748">
        <f t="shared" si="2"/>
        <v>266</v>
      </c>
      <c r="I15" s="748">
        <f t="shared" si="2"/>
        <v>0</v>
      </c>
      <c r="J15" s="747" t="s">
        <v>561</v>
      </c>
      <c r="K15" s="951"/>
    </row>
    <row r="16" spans="1:12" ht="12.75" customHeight="1" x14ac:dyDescent="0.2">
      <c r="A16" s="959"/>
      <c r="B16" s="962"/>
      <c r="C16" s="741">
        <v>2262</v>
      </c>
      <c r="D16" s="747">
        <v>310</v>
      </c>
      <c r="E16" s="748"/>
      <c r="F16" s="748"/>
      <c r="G16" s="748"/>
      <c r="H16" s="748">
        <f t="shared" si="2"/>
        <v>310</v>
      </c>
      <c r="I16" s="748">
        <f t="shared" si="2"/>
        <v>0</v>
      </c>
      <c r="J16" s="749"/>
      <c r="K16" s="951"/>
    </row>
    <row r="17" spans="1:11" ht="27.75" customHeight="1" x14ac:dyDescent="0.2">
      <c r="A17" s="959"/>
      <c r="B17" s="962"/>
      <c r="C17" s="741">
        <v>2264</v>
      </c>
      <c r="D17" s="747">
        <v>18000</v>
      </c>
      <c r="E17" s="748"/>
      <c r="F17" s="748">
        <v>-930</v>
      </c>
      <c r="G17" s="748"/>
      <c r="H17" s="748">
        <f t="shared" si="2"/>
        <v>17070</v>
      </c>
      <c r="I17" s="748">
        <f t="shared" si="2"/>
        <v>0</v>
      </c>
      <c r="J17" s="747" t="s">
        <v>562</v>
      </c>
      <c r="K17" s="951"/>
    </row>
    <row r="18" spans="1:11" ht="39" customHeight="1" x14ac:dyDescent="0.2">
      <c r="A18" s="959"/>
      <c r="B18" s="962"/>
      <c r="C18" s="741">
        <v>2279</v>
      </c>
      <c r="D18" s="747">
        <v>8215</v>
      </c>
      <c r="E18" s="748"/>
      <c r="F18" s="748">
        <v>4685</v>
      </c>
      <c r="G18" s="748"/>
      <c r="H18" s="748">
        <f t="shared" si="2"/>
        <v>12900</v>
      </c>
      <c r="I18" s="748">
        <f t="shared" si="2"/>
        <v>0</v>
      </c>
      <c r="J18" s="749" t="s">
        <v>563</v>
      </c>
      <c r="K18" s="951"/>
    </row>
    <row r="19" spans="1:11" ht="42" customHeight="1" x14ac:dyDescent="0.2">
      <c r="A19" s="959"/>
      <c r="B19" s="962"/>
      <c r="C19" s="741">
        <v>2312</v>
      </c>
      <c r="D19" s="747">
        <v>0</v>
      </c>
      <c r="E19" s="748"/>
      <c r="F19" s="748">
        <v>275</v>
      </c>
      <c r="G19" s="748"/>
      <c r="H19" s="748">
        <f t="shared" si="2"/>
        <v>275</v>
      </c>
      <c r="I19" s="748">
        <f t="shared" si="2"/>
        <v>0</v>
      </c>
      <c r="J19" s="747" t="s">
        <v>564</v>
      </c>
      <c r="K19" s="951"/>
    </row>
    <row r="20" spans="1:11" ht="30.75" customHeight="1" x14ac:dyDescent="0.2">
      <c r="A20" s="960"/>
      <c r="B20" s="963"/>
      <c r="C20" s="750">
        <v>2314</v>
      </c>
      <c r="D20" s="747">
        <v>3895</v>
      </c>
      <c r="E20" s="748"/>
      <c r="F20" s="748">
        <v>377</v>
      </c>
      <c r="G20" s="748"/>
      <c r="H20" s="748">
        <f t="shared" si="2"/>
        <v>4272</v>
      </c>
      <c r="I20" s="748">
        <f t="shared" si="2"/>
        <v>0</v>
      </c>
      <c r="J20" s="749" t="s">
        <v>565</v>
      </c>
      <c r="K20" s="951"/>
    </row>
    <row r="21" spans="1:11" x14ac:dyDescent="0.2">
      <c r="A21" s="958">
        <v>2</v>
      </c>
      <c r="B21" s="964" t="s">
        <v>566</v>
      </c>
      <c r="C21" s="751"/>
      <c r="D21" s="752">
        <f t="shared" ref="D21:I21" si="3">SUM(D22:D29)</f>
        <v>107179</v>
      </c>
      <c r="E21" s="752">
        <f t="shared" si="3"/>
        <v>0</v>
      </c>
      <c r="F21" s="752">
        <f t="shared" si="3"/>
        <v>0</v>
      </c>
      <c r="G21" s="752">
        <f t="shared" si="3"/>
        <v>0</v>
      </c>
      <c r="H21" s="752">
        <f t="shared" si="3"/>
        <v>107179</v>
      </c>
      <c r="I21" s="752">
        <f t="shared" si="3"/>
        <v>0</v>
      </c>
      <c r="J21" s="753"/>
      <c r="K21" s="951" t="s">
        <v>567</v>
      </c>
    </row>
    <row r="22" spans="1:11" x14ac:dyDescent="0.2">
      <c r="A22" s="959"/>
      <c r="B22" s="965"/>
      <c r="C22" s="741">
        <v>1150</v>
      </c>
      <c r="D22" s="747">
        <v>16190</v>
      </c>
      <c r="E22" s="748"/>
      <c r="F22" s="748"/>
      <c r="G22" s="748"/>
      <c r="H22" s="748">
        <f t="shared" si="2"/>
        <v>16190</v>
      </c>
      <c r="I22" s="748">
        <f t="shared" si="2"/>
        <v>0</v>
      </c>
      <c r="J22" s="753"/>
      <c r="K22" s="951"/>
    </row>
    <row r="23" spans="1:11" x14ac:dyDescent="0.2">
      <c r="A23" s="959"/>
      <c r="B23" s="965"/>
      <c r="C23" s="741">
        <v>1210</v>
      </c>
      <c r="D23" s="747">
        <v>810</v>
      </c>
      <c r="E23" s="748"/>
      <c r="F23" s="748"/>
      <c r="G23" s="748"/>
      <c r="H23" s="748">
        <f t="shared" si="2"/>
        <v>810</v>
      </c>
      <c r="I23" s="748">
        <f t="shared" si="2"/>
        <v>0</v>
      </c>
      <c r="J23" s="753"/>
      <c r="K23" s="951"/>
    </row>
    <row r="24" spans="1:11" x14ac:dyDescent="0.2">
      <c r="A24" s="959"/>
      <c r="B24" s="965"/>
      <c r="C24" s="741">
        <v>2231</v>
      </c>
      <c r="D24" s="747">
        <v>600</v>
      </c>
      <c r="E24" s="748"/>
      <c r="F24" s="748"/>
      <c r="G24" s="748"/>
      <c r="H24" s="748">
        <f t="shared" si="2"/>
        <v>600</v>
      </c>
      <c r="I24" s="748">
        <f t="shared" si="2"/>
        <v>0</v>
      </c>
      <c r="J24" s="753"/>
      <c r="K24" s="951"/>
    </row>
    <row r="25" spans="1:11" x14ac:dyDescent="0.2">
      <c r="A25" s="959"/>
      <c r="B25" s="965"/>
      <c r="C25" s="741">
        <v>2262</v>
      </c>
      <c r="D25" s="747">
        <v>1180</v>
      </c>
      <c r="E25" s="748"/>
      <c r="F25" s="748"/>
      <c r="G25" s="748"/>
      <c r="H25" s="748">
        <f t="shared" si="2"/>
        <v>1180</v>
      </c>
      <c r="I25" s="748">
        <f t="shared" si="2"/>
        <v>0</v>
      </c>
      <c r="J25" s="753"/>
      <c r="K25" s="951"/>
    </row>
    <row r="26" spans="1:11" x14ac:dyDescent="0.2">
      <c r="A26" s="959"/>
      <c r="B26" s="965"/>
      <c r="C26" s="741">
        <v>2264</v>
      </c>
      <c r="D26" s="747">
        <v>52345</v>
      </c>
      <c r="E26" s="748"/>
      <c r="F26" s="748"/>
      <c r="G26" s="748"/>
      <c r="H26" s="748">
        <f t="shared" si="2"/>
        <v>52345</v>
      </c>
      <c r="I26" s="748">
        <f t="shared" si="2"/>
        <v>0</v>
      </c>
      <c r="J26" s="753"/>
      <c r="K26" s="951"/>
    </row>
    <row r="27" spans="1:11" s="728" customFormat="1" x14ac:dyDescent="0.2">
      <c r="A27" s="959"/>
      <c r="B27" s="965"/>
      <c r="C27" s="741">
        <v>2269</v>
      </c>
      <c r="D27" s="747">
        <v>930</v>
      </c>
      <c r="E27" s="748"/>
      <c r="F27" s="748"/>
      <c r="G27" s="748"/>
      <c r="H27" s="748">
        <f t="shared" si="2"/>
        <v>930</v>
      </c>
      <c r="I27" s="748">
        <f t="shared" si="2"/>
        <v>0</v>
      </c>
      <c r="J27" s="754"/>
      <c r="K27" s="951"/>
    </row>
    <row r="28" spans="1:11" s="728" customFormat="1" x14ac:dyDescent="0.2">
      <c r="A28" s="959"/>
      <c r="B28" s="965"/>
      <c r="C28" s="741">
        <v>2279</v>
      </c>
      <c r="D28" s="747">
        <v>29967</v>
      </c>
      <c r="E28" s="748"/>
      <c r="F28" s="748"/>
      <c r="G28" s="748"/>
      <c r="H28" s="748">
        <f t="shared" si="2"/>
        <v>29967</v>
      </c>
      <c r="I28" s="748">
        <f t="shared" si="2"/>
        <v>0</v>
      </c>
      <c r="J28" s="754"/>
      <c r="K28" s="951"/>
    </row>
    <row r="29" spans="1:11" s="728" customFormat="1" x14ac:dyDescent="0.2">
      <c r="A29" s="960"/>
      <c r="B29" s="966"/>
      <c r="C29" s="750">
        <v>2314</v>
      </c>
      <c r="D29" s="747">
        <v>5157</v>
      </c>
      <c r="E29" s="747"/>
      <c r="F29" s="747"/>
      <c r="G29" s="747"/>
      <c r="H29" s="748">
        <f t="shared" si="2"/>
        <v>5157</v>
      </c>
      <c r="I29" s="748">
        <f t="shared" si="2"/>
        <v>0</v>
      </c>
      <c r="J29" s="747"/>
      <c r="K29" s="951"/>
    </row>
    <row r="30" spans="1:11" s="728" customFormat="1" ht="24.75" customHeight="1" x14ac:dyDescent="0.2">
      <c r="A30" s="755">
        <v>3</v>
      </c>
      <c r="B30" s="756" t="s">
        <v>568</v>
      </c>
      <c r="C30" s="757"/>
      <c r="D30" s="752">
        <f t="shared" ref="D30:I30" si="4">SUM(D31,D37,D43,D50)</f>
        <v>136371</v>
      </c>
      <c r="E30" s="752">
        <f t="shared" si="4"/>
        <v>0</v>
      </c>
      <c r="F30" s="752">
        <f t="shared" si="4"/>
        <v>0</v>
      </c>
      <c r="G30" s="752">
        <f t="shared" si="4"/>
        <v>0</v>
      </c>
      <c r="H30" s="752">
        <f t="shared" si="4"/>
        <v>136371</v>
      </c>
      <c r="I30" s="752">
        <f t="shared" si="4"/>
        <v>0</v>
      </c>
      <c r="J30" s="758"/>
      <c r="K30" s="758"/>
    </row>
    <row r="31" spans="1:11" s="728" customFormat="1" x14ac:dyDescent="0.2">
      <c r="A31" s="938" t="s">
        <v>569</v>
      </c>
      <c r="B31" s="944" t="s">
        <v>570</v>
      </c>
      <c r="C31" s="759"/>
      <c r="D31" s="752">
        <f t="shared" ref="D31:I31" si="5">SUM(D32:D36)</f>
        <v>4800</v>
      </c>
      <c r="E31" s="752">
        <f t="shared" si="5"/>
        <v>0</v>
      </c>
      <c r="F31" s="752">
        <f t="shared" si="5"/>
        <v>0</v>
      </c>
      <c r="G31" s="752">
        <f t="shared" si="5"/>
        <v>0</v>
      </c>
      <c r="H31" s="752">
        <f t="shared" si="5"/>
        <v>4800</v>
      </c>
      <c r="I31" s="752">
        <f t="shared" si="5"/>
        <v>0</v>
      </c>
      <c r="J31" s="749"/>
      <c r="K31" s="951" t="s">
        <v>571</v>
      </c>
    </row>
    <row r="32" spans="1:11" s="728" customFormat="1" x14ac:dyDescent="0.2">
      <c r="A32" s="939"/>
      <c r="B32" s="941"/>
      <c r="C32" s="741">
        <v>1150</v>
      </c>
      <c r="D32" s="747">
        <v>889</v>
      </c>
      <c r="E32" s="748"/>
      <c r="F32" s="748"/>
      <c r="G32" s="748"/>
      <c r="H32" s="748">
        <f t="shared" si="2"/>
        <v>889</v>
      </c>
      <c r="I32" s="748">
        <f t="shared" si="2"/>
        <v>0</v>
      </c>
      <c r="J32" s="749"/>
      <c r="K32" s="951"/>
    </row>
    <row r="33" spans="1:11" s="728" customFormat="1" x14ac:dyDescent="0.2">
      <c r="A33" s="939"/>
      <c r="B33" s="941"/>
      <c r="C33" s="741">
        <v>1210</v>
      </c>
      <c r="D33" s="747">
        <v>45</v>
      </c>
      <c r="E33" s="748"/>
      <c r="F33" s="748"/>
      <c r="G33" s="748"/>
      <c r="H33" s="748">
        <f t="shared" si="2"/>
        <v>45</v>
      </c>
      <c r="I33" s="748">
        <f t="shared" si="2"/>
        <v>0</v>
      </c>
      <c r="J33" s="749"/>
      <c r="K33" s="951"/>
    </row>
    <row r="34" spans="1:11" s="728" customFormat="1" x14ac:dyDescent="0.2">
      <c r="A34" s="939"/>
      <c r="B34" s="941"/>
      <c r="C34" s="741">
        <v>2264</v>
      </c>
      <c r="D34" s="747">
        <v>3297</v>
      </c>
      <c r="E34" s="748"/>
      <c r="F34" s="748"/>
      <c r="G34" s="748"/>
      <c r="H34" s="748">
        <f>D34+F34</f>
        <v>3297</v>
      </c>
      <c r="I34" s="748">
        <f>E34+G34</f>
        <v>0</v>
      </c>
      <c r="J34" s="749"/>
      <c r="K34" s="951"/>
    </row>
    <row r="35" spans="1:11" s="728" customFormat="1" x14ac:dyDescent="0.2">
      <c r="A35" s="939"/>
      <c r="B35" s="941"/>
      <c r="C35" s="741">
        <v>2279</v>
      </c>
      <c r="D35" s="747">
        <v>303</v>
      </c>
      <c r="E35" s="748"/>
      <c r="F35" s="748"/>
      <c r="G35" s="748"/>
      <c r="H35" s="748">
        <f t="shared" ref="H35:I49" si="6">D35+F35</f>
        <v>303</v>
      </c>
      <c r="I35" s="748">
        <f t="shared" si="6"/>
        <v>0</v>
      </c>
      <c r="J35" s="749"/>
      <c r="K35" s="951"/>
    </row>
    <row r="36" spans="1:11" s="728" customFormat="1" x14ac:dyDescent="0.2">
      <c r="A36" s="940"/>
      <c r="B36" s="942"/>
      <c r="C36" s="750">
        <v>2314</v>
      </c>
      <c r="D36" s="747">
        <v>266</v>
      </c>
      <c r="E36" s="748"/>
      <c r="F36" s="748"/>
      <c r="G36" s="748"/>
      <c r="H36" s="748">
        <f t="shared" si="6"/>
        <v>266</v>
      </c>
      <c r="I36" s="748">
        <f t="shared" si="6"/>
        <v>0</v>
      </c>
      <c r="J36" s="749"/>
      <c r="K36" s="951"/>
    </row>
    <row r="37" spans="1:11" s="728" customFormat="1" x14ac:dyDescent="0.2">
      <c r="A37" s="922" t="s">
        <v>572</v>
      </c>
      <c r="B37" s="932" t="s">
        <v>573</v>
      </c>
      <c r="C37" s="563"/>
      <c r="D37" s="565">
        <f t="shared" ref="D37:I37" si="7">SUM(D38:D42)</f>
        <v>50671</v>
      </c>
      <c r="E37" s="565">
        <f t="shared" si="7"/>
        <v>0</v>
      </c>
      <c r="F37" s="565">
        <f t="shared" si="7"/>
        <v>0</v>
      </c>
      <c r="G37" s="565">
        <f t="shared" si="7"/>
        <v>0</v>
      </c>
      <c r="H37" s="565">
        <f t="shared" si="7"/>
        <v>50671</v>
      </c>
      <c r="I37" s="565">
        <f t="shared" si="7"/>
        <v>0</v>
      </c>
      <c r="J37" s="760"/>
      <c r="K37" s="951" t="s">
        <v>574</v>
      </c>
    </row>
    <row r="38" spans="1:11" s="728" customFormat="1" x14ac:dyDescent="0.2">
      <c r="A38" s="923"/>
      <c r="B38" s="937"/>
      <c r="C38" s="761">
        <v>1150</v>
      </c>
      <c r="D38" s="562">
        <v>6487</v>
      </c>
      <c r="E38" s="60"/>
      <c r="F38" s="60"/>
      <c r="G38" s="60"/>
      <c r="H38" s="60">
        <f t="shared" si="6"/>
        <v>6487</v>
      </c>
      <c r="I38" s="60">
        <f t="shared" si="6"/>
        <v>0</v>
      </c>
      <c r="J38" s="762"/>
      <c r="K38" s="951"/>
    </row>
    <row r="39" spans="1:11" s="728" customFormat="1" x14ac:dyDescent="0.2">
      <c r="A39" s="923"/>
      <c r="B39" s="937"/>
      <c r="C39" s="761">
        <v>1210</v>
      </c>
      <c r="D39" s="562">
        <v>325</v>
      </c>
      <c r="E39" s="60"/>
      <c r="F39" s="60"/>
      <c r="G39" s="60"/>
      <c r="H39" s="60">
        <f t="shared" si="6"/>
        <v>325</v>
      </c>
      <c r="I39" s="60">
        <f t="shared" si="6"/>
        <v>0</v>
      </c>
      <c r="J39" s="762"/>
      <c r="K39" s="951"/>
    </row>
    <row r="40" spans="1:11" s="728" customFormat="1" x14ac:dyDescent="0.2">
      <c r="A40" s="923"/>
      <c r="B40" s="937"/>
      <c r="C40" s="761">
        <v>2264</v>
      </c>
      <c r="D40" s="562">
        <v>22862</v>
      </c>
      <c r="E40" s="60"/>
      <c r="F40" s="60"/>
      <c r="G40" s="60"/>
      <c r="H40" s="60">
        <f t="shared" si="6"/>
        <v>22862</v>
      </c>
      <c r="I40" s="60">
        <f t="shared" si="6"/>
        <v>0</v>
      </c>
      <c r="J40" s="762"/>
      <c r="K40" s="951"/>
    </row>
    <row r="41" spans="1:11" x14ac:dyDescent="0.2">
      <c r="A41" s="923"/>
      <c r="B41" s="937"/>
      <c r="C41" s="761">
        <v>2279</v>
      </c>
      <c r="D41" s="562">
        <v>20828</v>
      </c>
      <c r="E41" s="60"/>
      <c r="F41" s="60"/>
      <c r="G41" s="60"/>
      <c r="H41" s="60">
        <f t="shared" si="6"/>
        <v>20828</v>
      </c>
      <c r="I41" s="60">
        <f t="shared" si="6"/>
        <v>0</v>
      </c>
      <c r="J41" s="762"/>
      <c r="K41" s="951"/>
    </row>
    <row r="42" spans="1:11" x14ac:dyDescent="0.2">
      <c r="A42" s="924"/>
      <c r="B42" s="933"/>
      <c r="C42" s="763">
        <v>2314</v>
      </c>
      <c r="D42" s="562">
        <v>169</v>
      </c>
      <c r="E42" s="60"/>
      <c r="F42" s="60"/>
      <c r="G42" s="60"/>
      <c r="H42" s="60">
        <f t="shared" si="6"/>
        <v>169</v>
      </c>
      <c r="I42" s="60">
        <f t="shared" si="6"/>
        <v>0</v>
      </c>
      <c r="J42" s="762"/>
      <c r="K42" s="951"/>
    </row>
    <row r="43" spans="1:11" x14ac:dyDescent="0.2">
      <c r="A43" s="922" t="s">
        <v>575</v>
      </c>
      <c r="B43" s="932" t="s">
        <v>576</v>
      </c>
      <c r="C43" s="563"/>
      <c r="D43" s="565">
        <f t="shared" ref="D43:I43" si="8">SUM(D44:D49)</f>
        <v>68900</v>
      </c>
      <c r="E43" s="565">
        <f t="shared" si="8"/>
        <v>0</v>
      </c>
      <c r="F43" s="565">
        <f t="shared" si="8"/>
        <v>0</v>
      </c>
      <c r="G43" s="565">
        <f t="shared" si="8"/>
        <v>0</v>
      </c>
      <c r="H43" s="565">
        <f t="shared" si="8"/>
        <v>68900</v>
      </c>
      <c r="I43" s="565">
        <f t="shared" si="8"/>
        <v>0</v>
      </c>
      <c r="J43" s="762"/>
      <c r="K43" s="951" t="s">
        <v>577</v>
      </c>
    </row>
    <row r="44" spans="1:11" x14ac:dyDescent="0.2">
      <c r="A44" s="923"/>
      <c r="B44" s="937"/>
      <c r="C44" s="761">
        <v>1150</v>
      </c>
      <c r="D44" s="562">
        <v>13520</v>
      </c>
      <c r="E44" s="60"/>
      <c r="F44" s="60"/>
      <c r="G44" s="60"/>
      <c r="H44" s="60">
        <f t="shared" si="6"/>
        <v>13520</v>
      </c>
      <c r="I44" s="60">
        <f t="shared" si="6"/>
        <v>0</v>
      </c>
      <c r="J44" s="762"/>
      <c r="K44" s="951"/>
    </row>
    <row r="45" spans="1:11" x14ac:dyDescent="0.2">
      <c r="A45" s="923"/>
      <c r="B45" s="937"/>
      <c r="C45" s="761">
        <v>1210</v>
      </c>
      <c r="D45" s="562">
        <v>676</v>
      </c>
      <c r="E45" s="60"/>
      <c r="F45" s="60"/>
      <c r="G45" s="60"/>
      <c r="H45" s="60">
        <f t="shared" si="6"/>
        <v>676</v>
      </c>
      <c r="I45" s="60">
        <f t="shared" si="6"/>
        <v>0</v>
      </c>
      <c r="J45" s="764"/>
      <c r="K45" s="951"/>
    </row>
    <row r="46" spans="1:11" x14ac:dyDescent="0.2">
      <c r="A46" s="923"/>
      <c r="B46" s="937"/>
      <c r="C46" s="761">
        <v>2264</v>
      </c>
      <c r="D46" s="562">
        <v>27478</v>
      </c>
      <c r="E46" s="563"/>
      <c r="F46" s="563"/>
      <c r="G46" s="563"/>
      <c r="H46" s="60">
        <f t="shared" si="6"/>
        <v>27478</v>
      </c>
      <c r="I46" s="60">
        <f t="shared" si="6"/>
        <v>0</v>
      </c>
      <c r="J46" s="562"/>
      <c r="K46" s="951"/>
    </row>
    <row r="47" spans="1:11" x14ac:dyDescent="0.2">
      <c r="A47" s="923"/>
      <c r="B47" s="937"/>
      <c r="C47" s="761">
        <v>2279</v>
      </c>
      <c r="D47" s="562">
        <v>23766</v>
      </c>
      <c r="E47" s="562"/>
      <c r="F47" s="562"/>
      <c r="G47" s="562"/>
      <c r="H47" s="60">
        <f t="shared" si="6"/>
        <v>23766</v>
      </c>
      <c r="I47" s="60">
        <f t="shared" si="6"/>
        <v>0</v>
      </c>
      <c r="J47" s="765"/>
      <c r="K47" s="951"/>
    </row>
    <row r="48" spans="1:11" x14ac:dyDescent="0.2">
      <c r="A48" s="923"/>
      <c r="B48" s="937"/>
      <c r="C48" s="766">
        <v>2312</v>
      </c>
      <c r="D48" s="562">
        <v>16</v>
      </c>
      <c r="E48" s="60"/>
      <c r="F48" s="60"/>
      <c r="G48" s="60"/>
      <c r="H48" s="60">
        <f t="shared" si="6"/>
        <v>16</v>
      </c>
      <c r="I48" s="60">
        <f t="shared" si="6"/>
        <v>0</v>
      </c>
      <c r="J48" s="760"/>
      <c r="K48" s="951"/>
    </row>
    <row r="49" spans="1:11" x14ac:dyDescent="0.2">
      <c r="A49" s="924"/>
      <c r="B49" s="933"/>
      <c r="C49" s="767">
        <v>2314</v>
      </c>
      <c r="D49" s="562">
        <v>3444</v>
      </c>
      <c r="E49" s="60"/>
      <c r="F49" s="60"/>
      <c r="G49" s="60"/>
      <c r="H49" s="60">
        <f t="shared" si="6"/>
        <v>3444</v>
      </c>
      <c r="I49" s="60">
        <f t="shared" si="6"/>
        <v>0</v>
      </c>
      <c r="J49" s="762"/>
      <c r="K49" s="951"/>
    </row>
    <row r="50" spans="1:11" x14ac:dyDescent="0.2">
      <c r="A50" s="938" t="s">
        <v>578</v>
      </c>
      <c r="B50" s="944" t="s">
        <v>579</v>
      </c>
      <c r="C50" s="768"/>
      <c r="D50" s="752">
        <f t="shared" ref="D50:I50" si="9">SUM(D51:D56)</f>
        <v>12000</v>
      </c>
      <c r="E50" s="752">
        <f t="shared" si="9"/>
        <v>0</v>
      </c>
      <c r="F50" s="752">
        <f t="shared" si="9"/>
        <v>0</v>
      </c>
      <c r="G50" s="752">
        <f t="shared" si="9"/>
        <v>0</v>
      </c>
      <c r="H50" s="752">
        <f t="shared" si="9"/>
        <v>12000</v>
      </c>
      <c r="I50" s="752">
        <f t="shared" si="9"/>
        <v>0</v>
      </c>
      <c r="J50" s="753"/>
      <c r="K50" s="952" t="s">
        <v>580</v>
      </c>
    </row>
    <row r="51" spans="1:11" x14ac:dyDescent="0.2">
      <c r="A51" s="939"/>
      <c r="B51" s="941"/>
      <c r="C51" s="741">
        <v>1150</v>
      </c>
      <c r="D51" s="747">
        <v>1142</v>
      </c>
      <c r="E51" s="748"/>
      <c r="F51" s="748"/>
      <c r="G51" s="748"/>
      <c r="H51" s="748">
        <f>D51+F51</f>
        <v>1142</v>
      </c>
      <c r="I51" s="748">
        <f>E51+G51</f>
        <v>0</v>
      </c>
      <c r="J51" s="753"/>
      <c r="K51" s="952"/>
    </row>
    <row r="52" spans="1:11" x14ac:dyDescent="0.2">
      <c r="A52" s="939"/>
      <c r="B52" s="941"/>
      <c r="C52" s="741">
        <v>1210</v>
      </c>
      <c r="D52" s="747">
        <v>58</v>
      </c>
      <c r="E52" s="748"/>
      <c r="F52" s="748"/>
      <c r="G52" s="748"/>
      <c r="H52" s="748">
        <f t="shared" ref="H52:I70" si="10">D52+F52</f>
        <v>58</v>
      </c>
      <c r="I52" s="748">
        <f t="shared" si="10"/>
        <v>0</v>
      </c>
      <c r="J52" s="753"/>
      <c r="K52" s="952"/>
    </row>
    <row r="53" spans="1:11" x14ac:dyDescent="0.2">
      <c r="A53" s="939"/>
      <c r="B53" s="941"/>
      <c r="C53" s="741">
        <v>2231</v>
      </c>
      <c r="D53" s="747">
        <v>200</v>
      </c>
      <c r="E53" s="748"/>
      <c r="F53" s="748"/>
      <c r="G53" s="748"/>
      <c r="H53" s="748">
        <f t="shared" si="10"/>
        <v>200</v>
      </c>
      <c r="I53" s="748">
        <f t="shared" si="10"/>
        <v>0</v>
      </c>
      <c r="J53" s="753"/>
      <c r="K53" s="952"/>
    </row>
    <row r="54" spans="1:11" x14ac:dyDescent="0.2">
      <c r="A54" s="939"/>
      <c r="B54" s="941"/>
      <c r="C54" s="741">
        <v>2264</v>
      </c>
      <c r="D54" s="747">
        <v>6500</v>
      </c>
      <c r="E54" s="748"/>
      <c r="F54" s="748"/>
      <c r="G54" s="748"/>
      <c r="H54" s="748">
        <f t="shared" si="10"/>
        <v>6500</v>
      </c>
      <c r="I54" s="748">
        <f t="shared" si="10"/>
        <v>0</v>
      </c>
      <c r="J54" s="753"/>
      <c r="K54" s="952"/>
    </row>
    <row r="55" spans="1:11" x14ac:dyDescent="0.2">
      <c r="A55" s="939"/>
      <c r="B55" s="941"/>
      <c r="C55" s="741">
        <v>2279</v>
      </c>
      <c r="D55" s="747">
        <v>3900</v>
      </c>
      <c r="E55" s="748"/>
      <c r="F55" s="748"/>
      <c r="G55" s="748"/>
      <c r="H55" s="748">
        <f t="shared" si="10"/>
        <v>3900</v>
      </c>
      <c r="I55" s="748">
        <f t="shared" si="10"/>
        <v>0</v>
      </c>
      <c r="J55" s="753"/>
      <c r="K55" s="952"/>
    </row>
    <row r="56" spans="1:11" x14ac:dyDescent="0.2">
      <c r="A56" s="940"/>
      <c r="B56" s="942"/>
      <c r="C56" s="769">
        <v>2314</v>
      </c>
      <c r="D56" s="747">
        <v>200</v>
      </c>
      <c r="E56" s="748"/>
      <c r="F56" s="748"/>
      <c r="G56" s="748"/>
      <c r="H56" s="748">
        <f t="shared" si="10"/>
        <v>200</v>
      </c>
      <c r="I56" s="748">
        <f t="shared" si="10"/>
        <v>0</v>
      </c>
      <c r="J56" s="753"/>
      <c r="K56" s="952"/>
    </row>
    <row r="57" spans="1:11" x14ac:dyDescent="0.2">
      <c r="A57" s="770" t="s">
        <v>581</v>
      </c>
      <c r="B57" s="771" t="s">
        <v>582</v>
      </c>
      <c r="C57" s="772"/>
      <c r="D57" s="752">
        <f t="shared" ref="D57:I57" si="11">SUM(D58,D63,D68,D72,D77,D81)</f>
        <v>10230</v>
      </c>
      <c r="E57" s="752">
        <f t="shared" si="11"/>
        <v>9582</v>
      </c>
      <c r="F57" s="752">
        <f t="shared" si="11"/>
        <v>-500</v>
      </c>
      <c r="G57" s="752">
        <f t="shared" si="11"/>
        <v>0</v>
      </c>
      <c r="H57" s="752">
        <f t="shared" si="11"/>
        <v>9730</v>
      </c>
      <c r="I57" s="752">
        <f t="shared" si="11"/>
        <v>9582</v>
      </c>
      <c r="J57" s="753"/>
      <c r="K57" s="753"/>
    </row>
    <row r="58" spans="1:11" x14ac:dyDescent="0.2">
      <c r="A58" s="938" t="s">
        <v>583</v>
      </c>
      <c r="B58" s="944" t="s">
        <v>584</v>
      </c>
      <c r="C58" s="773"/>
      <c r="D58" s="752">
        <v>4005</v>
      </c>
      <c r="E58" s="752">
        <f>SUM(E59:E62)</f>
        <v>0</v>
      </c>
      <c r="F58" s="752"/>
      <c r="G58" s="752">
        <f>SUM(G59:G62)</f>
        <v>0</v>
      </c>
      <c r="H58" s="752">
        <f>SUM(H59:H62)</f>
        <v>4005</v>
      </c>
      <c r="I58" s="752">
        <f>SUM(I59:I62)</f>
        <v>0</v>
      </c>
      <c r="J58" s="749"/>
      <c r="K58" s="951" t="s">
        <v>585</v>
      </c>
    </row>
    <row r="59" spans="1:11" x14ac:dyDescent="0.2">
      <c r="A59" s="939"/>
      <c r="B59" s="941"/>
      <c r="C59" s="741">
        <v>1150</v>
      </c>
      <c r="D59" s="747">
        <v>1559</v>
      </c>
      <c r="E59" s="748"/>
      <c r="F59" s="748"/>
      <c r="G59" s="748"/>
      <c r="H59" s="748">
        <f t="shared" si="10"/>
        <v>1559</v>
      </c>
      <c r="I59" s="748">
        <f t="shared" si="10"/>
        <v>0</v>
      </c>
      <c r="J59" s="749"/>
      <c r="K59" s="951"/>
    </row>
    <row r="60" spans="1:11" x14ac:dyDescent="0.2">
      <c r="A60" s="939"/>
      <c r="B60" s="941"/>
      <c r="C60" s="741">
        <v>1210</v>
      </c>
      <c r="D60" s="747">
        <v>78</v>
      </c>
      <c r="E60" s="748"/>
      <c r="F60" s="748"/>
      <c r="G60" s="748"/>
      <c r="H60" s="748">
        <f t="shared" si="10"/>
        <v>78</v>
      </c>
      <c r="I60" s="748">
        <f t="shared" si="10"/>
        <v>0</v>
      </c>
      <c r="J60" s="749"/>
      <c r="K60" s="951"/>
    </row>
    <row r="61" spans="1:11" x14ac:dyDescent="0.2">
      <c r="A61" s="939"/>
      <c r="B61" s="941"/>
      <c r="C61" s="741">
        <v>2279</v>
      </c>
      <c r="D61" s="747">
        <v>2150</v>
      </c>
      <c r="E61" s="748"/>
      <c r="F61" s="748"/>
      <c r="G61" s="748"/>
      <c r="H61" s="748">
        <f t="shared" si="10"/>
        <v>2150</v>
      </c>
      <c r="I61" s="748">
        <f t="shared" si="10"/>
        <v>0</v>
      </c>
      <c r="J61" s="749"/>
      <c r="K61" s="951"/>
    </row>
    <row r="62" spans="1:11" x14ac:dyDescent="0.2">
      <c r="A62" s="940"/>
      <c r="B62" s="942"/>
      <c r="C62" s="769">
        <v>2314</v>
      </c>
      <c r="D62" s="747">
        <v>218</v>
      </c>
      <c r="E62" s="748"/>
      <c r="F62" s="748"/>
      <c r="G62" s="748"/>
      <c r="H62" s="748">
        <f t="shared" si="10"/>
        <v>218</v>
      </c>
      <c r="I62" s="748">
        <f t="shared" si="10"/>
        <v>0</v>
      </c>
      <c r="J62" s="749"/>
      <c r="K62" s="951"/>
    </row>
    <row r="63" spans="1:11" x14ac:dyDescent="0.2">
      <c r="A63" s="938" t="s">
        <v>586</v>
      </c>
      <c r="B63" s="944" t="s">
        <v>587</v>
      </c>
      <c r="C63" s="768"/>
      <c r="D63" s="752">
        <f t="shared" ref="D63:I63" si="12">SUM(D64:D67)</f>
        <v>970</v>
      </c>
      <c r="E63" s="752">
        <f t="shared" si="12"/>
        <v>0</v>
      </c>
      <c r="F63" s="752">
        <f t="shared" si="12"/>
        <v>0</v>
      </c>
      <c r="G63" s="752">
        <f t="shared" si="12"/>
        <v>0</v>
      </c>
      <c r="H63" s="752">
        <f t="shared" si="12"/>
        <v>970</v>
      </c>
      <c r="I63" s="752">
        <f t="shared" si="12"/>
        <v>0</v>
      </c>
      <c r="J63" s="749"/>
      <c r="K63" s="951" t="s">
        <v>585</v>
      </c>
    </row>
    <row r="64" spans="1:11" x14ac:dyDescent="0.2">
      <c r="A64" s="939"/>
      <c r="B64" s="941"/>
      <c r="C64" s="769">
        <v>1150</v>
      </c>
      <c r="D64" s="747">
        <v>571</v>
      </c>
      <c r="E64" s="748"/>
      <c r="F64" s="748"/>
      <c r="G64" s="748"/>
      <c r="H64" s="748">
        <f t="shared" si="10"/>
        <v>571</v>
      </c>
      <c r="I64" s="748">
        <f t="shared" si="10"/>
        <v>0</v>
      </c>
      <c r="J64" s="749"/>
      <c r="K64" s="951"/>
    </row>
    <row r="65" spans="1:11" x14ac:dyDescent="0.2">
      <c r="A65" s="939"/>
      <c r="B65" s="941"/>
      <c r="C65" s="741">
        <v>1210</v>
      </c>
      <c r="D65" s="747">
        <v>29</v>
      </c>
      <c r="E65" s="747"/>
      <c r="F65" s="747"/>
      <c r="G65" s="747"/>
      <c r="H65" s="748">
        <f t="shared" si="10"/>
        <v>29</v>
      </c>
      <c r="I65" s="748">
        <f t="shared" si="10"/>
        <v>0</v>
      </c>
      <c r="J65" s="749"/>
      <c r="K65" s="951"/>
    </row>
    <row r="66" spans="1:11" x14ac:dyDescent="0.2">
      <c r="A66" s="939"/>
      <c r="B66" s="941"/>
      <c r="C66" s="774">
        <v>2279</v>
      </c>
      <c r="D66" s="747">
        <v>300</v>
      </c>
      <c r="E66" s="751"/>
      <c r="F66" s="751"/>
      <c r="G66" s="751"/>
      <c r="H66" s="748">
        <f t="shared" si="10"/>
        <v>300</v>
      </c>
      <c r="I66" s="748">
        <f t="shared" si="10"/>
        <v>0</v>
      </c>
      <c r="J66" s="747"/>
      <c r="K66" s="951"/>
    </row>
    <row r="67" spans="1:11" x14ac:dyDescent="0.2">
      <c r="A67" s="940"/>
      <c r="B67" s="942"/>
      <c r="C67" s="769">
        <v>2314</v>
      </c>
      <c r="D67" s="747">
        <v>70</v>
      </c>
      <c r="E67" s="747"/>
      <c r="F67" s="747"/>
      <c r="G67" s="747"/>
      <c r="H67" s="748">
        <f t="shared" si="10"/>
        <v>70</v>
      </c>
      <c r="I67" s="748">
        <f t="shared" si="10"/>
        <v>0</v>
      </c>
      <c r="J67" s="758"/>
      <c r="K67" s="951"/>
    </row>
    <row r="68" spans="1:11" x14ac:dyDescent="0.2">
      <c r="A68" s="938" t="s">
        <v>588</v>
      </c>
      <c r="B68" s="944" t="s">
        <v>589</v>
      </c>
      <c r="C68" s="768"/>
      <c r="D68" s="752">
        <f t="shared" ref="D68:I68" si="13">SUM(D69:D71)</f>
        <v>464</v>
      </c>
      <c r="E68" s="752">
        <f t="shared" si="13"/>
        <v>536</v>
      </c>
      <c r="F68" s="752">
        <f t="shared" si="13"/>
        <v>0</v>
      </c>
      <c r="G68" s="752">
        <f t="shared" si="13"/>
        <v>0</v>
      </c>
      <c r="H68" s="752">
        <f t="shared" si="13"/>
        <v>464</v>
      </c>
      <c r="I68" s="752">
        <f t="shared" si="13"/>
        <v>536</v>
      </c>
      <c r="J68" s="749"/>
      <c r="K68" s="951" t="s">
        <v>590</v>
      </c>
    </row>
    <row r="69" spans="1:11" x14ac:dyDescent="0.2">
      <c r="A69" s="939"/>
      <c r="B69" s="941"/>
      <c r="C69" s="775">
        <v>1150</v>
      </c>
      <c r="D69" s="747">
        <v>251</v>
      </c>
      <c r="E69" s="748">
        <v>510</v>
      </c>
      <c r="F69" s="748"/>
      <c r="G69" s="748"/>
      <c r="H69" s="748">
        <f t="shared" si="10"/>
        <v>251</v>
      </c>
      <c r="I69" s="748">
        <f t="shared" si="10"/>
        <v>510</v>
      </c>
      <c r="J69" s="753"/>
      <c r="K69" s="951"/>
    </row>
    <row r="70" spans="1:11" x14ac:dyDescent="0.2">
      <c r="A70" s="939"/>
      <c r="B70" s="941"/>
      <c r="C70" s="775">
        <v>1210</v>
      </c>
      <c r="D70" s="747">
        <v>13</v>
      </c>
      <c r="E70" s="748">
        <v>26</v>
      </c>
      <c r="F70" s="748"/>
      <c r="G70" s="748"/>
      <c r="H70" s="748">
        <f t="shared" si="10"/>
        <v>13</v>
      </c>
      <c r="I70" s="748">
        <f t="shared" si="10"/>
        <v>26</v>
      </c>
      <c r="J70" s="753"/>
      <c r="K70" s="951"/>
    </row>
    <row r="71" spans="1:11" x14ac:dyDescent="0.2">
      <c r="A71" s="940"/>
      <c r="B71" s="942"/>
      <c r="C71" s="769">
        <v>2314</v>
      </c>
      <c r="D71" s="747">
        <v>200</v>
      </c>
      <c r="E71" s="748">
        <v>0</v>
      </c>
      <c r="F71" s="748"/>
      <c r="G71" s="748"/>
      <c r="H71" s="748">
        <f t="shared" ref="H71:I91" si="14">D71+F71</f>
        <v>200</v>
      </c>
      <c r="I71" s="748">
        <f t="shared" si="14"/>
        <v>0</v>
      </c>
      <c r="J71" s="753"/>
      <c r="K71" s="951"/>
    </row>
    <row r="72" spans="1:11" x14ac:dyDescent="0.2">
      <c r="A72" s="938" t="s">
        <v>591</v>
      </c>
      <c r="B72" s="944" t="s">
        <v>592</v>
      </c>
      <c r="C72" s="768"/>
      <c r="D72" s="752">
        <f t="shared" ref="D72:I72" si="15">SUM(D73:D76)</f>
        <v>3141</v>
      </c>
      <c r="E72" s="752">
        <f t="shared" si="15"/>
        <v>4469</v>
      </c>
      <c r="F72" s="752">
        <f t="shared" si="15"/>
        <v>0</v>
      </c>
      <c r="G72" s="752">
        <f t="shared" si="15"/>
        <v>0</v>
      </c>
      <c r="H72" s="752">
        <f t="shared" si="15"/>
        <v>3141</v>
      </c>
      <c r="I72" s="752">
        <f t="shared" si="15"/>
        <v>4469</v>
      </c>
      <c r="J72" s="749"/>
      <c r="K72" s="951" t="s">
        <v>593</v>
      </c>
    </row>
    <row r="73" spans="1:11" x14ac:dyDescent="0.2">
      <c r="A73" s="939"/>
      <c r="B73" s="941"/>
      <c r="C73" s="741">
        <v>1150</v>
      </c>
      <c r="D73" s="747">
        <v>1491</v>
      </c>
      <c r="E73" s="748">
        <v>675</v>
      </c>
      <c r="F73" s="748"/>
      <c r="G73" s="748"/>
      <c r="H73" s="748">
        <f t="shared" si="14"/>
        <v>1491</v>
      </c>
      <c r="I73" s="748">
        <f t="shared" si="14"/>
        <v>675</v>
      </c>
      <c r="J73" s="749"/>
      <c r="K73" s="951"/>
    </row>
    <row r="74" spans="1:11" x14ac:dyDescent="0.2">
      <c r="A74" s="939"/>
      <c r="B74" s="941"/>
      <c r="C74" s="741">
        <v>1210</v>
      </c>
      <c r="D74" s="747">
        <v>79</v>
      </c>
      <c r="E74" s="748">
        <v>34</v>
      </c>
      <c r="F74" s="748"/>
      <c r="G74" s="748"/>
      <c r="H74" s="748">
        <f t="shared" si="14"/>
        <v>79</v>
      </c>
      <c r="I74" s="748">
        <f t="shared" si="14"/>
        <v>34</v>
      </c>
      <c r="J74" s="749"/>
      <c r="K74" s="951"/>
    </row>
    <row r="75" spans="1:11" x14ac:dyDescent="0.2">
      <c r="A75" s="939"/>
      <c r="B75" s="941"/>
      <c r="C75" s="741">
        <v>2279</v>
      </c>
      <c r="D75" s="747">
        <v>1571</v>
      </c>
      <c r="E75" s="748">
        <v>3460</v>
      </c>
      <c r="F75" s="748"/>
      <c r="G75" s="748"/>
      <c r="H75" s="748">
        <f t="shared" si="14"/>
        <v>1571</v>
      </c>
      <c r="I75" s="748">
        <f t="shared" si="14"/>
        <v>3460</v>
      </c>
      <c r="J75" s="749"/>
      <c r="K75" s="951"/>
    </row>
    <row r="76" spans="1:11" x14ac:dyDescent="0.2">
      <c r="A76" s="940"/>
      <c r="B76" s="942"/>
      <c r="C76" s="769">
        <v>2314</v>
      </c>
      <c r="D76" s="747">
        <v>0</v>
      </c>
      <c r="E76" s="748">
        <v>300</v>
      </c>
      <c r="F76" s="748"/>
      <c r="G76" s="748"/>
      <c r="H76" s="748">
        <f t="shared" si="14"/>
        <v>0</v>
      </c>
      <c r="I76" s="748">
        <f t="shared" si="14"/>
        <v>300</v>
      </c>
      <c r="J76" s="749"/>
      <c r="K76" s="951"/>
    </row>
    <row r="77" spans="1:11" ht="43.5" customHeight="1" x14ac:dyDescent="0.2">
      <c r="A77" s="938" t="s">
        <v>594</v>
      </c>
      <c r="B77" s="944" t="s">
        <v>595</v>
      </c>
      <c r="C77" s="776"/>
      <c r="D77" s="752">
        <f t="shared" ref="D77:I77" si="16">SUM(D78:D80)</f>
        <v>1500</v>
      </c>
      <c r="E77" s="752">
        <f t="shared" si="16"/>
        <v>0</v>
      </c>
      <c r="F77" s="752">
        <f t="shared" si="16"/>
        <v>-500</v>
      </c>
      <c r="G77" s="752">
        <f t="shared" si="16"/>
        <v>0</v>
      </c>
      <c r="H77" s="752">
        <f t="shared" si="16"/>
        <v>1000</v>
      </c>
      <c r="I77" s="752">
        <f t="shared" si="16"/>
        <v>0</v>
      </c>
      <c r="J77" s="747" t="s">
        <v>596</v>
      </c>
      <c r="K77" s="951" t="s">
        <v>597</v>
      </c>
    </row>
    <row r="78" spans="1:11" x14ac:dyDescent="0.2">
      <c r="A78" s="939"/>
      <c r="B78" s="941"/>
      <c r="C78" s="769" t="s">
        <v>598</v>
      </c>
      <c r="D78" s="747">
        <v>100</v>
      </c>
      <c r="E78" s="747">
        <v>0</v>
      </c>
      <c r="F78" s="747"/>
      <c r="G78" s="747"/>
      <c r="H78" s="748">
        <f t="shared" si="14"/>
        <v>100</v>
      </c>
      <c r="I78" s="748">
        <f t="shared" si="14"/>
        <v>0</v>
      </c>
      <c r="J78" s="749"/>
      <c r="K78" s="951"/>
    </row>
    <row r="79" spans="1:11" x14ac:dyDescent="0.2">
      <c r="A79" s="939"/>
      <c r="B79" s="941"/>
      <c r="C79" s="769" t="s">
        <v>599</v>
      </c>
      <c r="D79" s="747">
        <v>100</v>
      </c>
      <c r="E79" s="747">
        <v>0</v>
      </c>
      <c r="F79" s="747">
        <v>-8</v>
      </c>
      <c r="G79" s="747"/>
      <c r="H79" s="748">
        <f t="shared" si="14"/>
        <v>92</v>
      </c>
      <c r="I79" s="748">
        <f t="shared" si="14"/>
        <v>0</v>
      </c>
      <c r="J79" s="749"/>
      <c r="K79" s="951"/>
    </row>
    <row r="80" spans="1:11" x14ac:dyDescent="0.2">
      <c r="A80" s="940"/>
      <c r="B80" s="942"/>
      <c r="C80" s="769">
        <v>2314</v>
      </c>
      <c r="D80" s="747">
        <v>1300</v>
      </c>
      <c r="E80" s="748">
        <v>0</v>
      </c>
      <c r="F80" s="748">
        <v>-492</v>
      </c>
      <c r="G80" s="748"/>
      <c r="H80" s="748">
        <f t="shared" si="14"/>
        <v>808</v>
      </c>
      <c r="I80" s="748">
        <f t="shared" si="14"/>
        <v>0</v>
      </c>
      <c r="J80" s="749"/>
      <c r="K80" s="951"/>
    </row>
    <row r="81" spans="1:11" x14ac:dyDescent="0.2">
      <c r="A81" s="922" t="s">
        <v>600</v>
      </c>
      <c r="B81" s="932" t="s">
        <v>601</v>
      </c>
      <c r="C81" s="777"/>
      <c r="D81" s="565">
        <f t="shared" ref="D81:I81" si="17">SUM(D82:D85)</f>
        <v>150</v>
      </c>
      <c r="E81" s="565">
        <f t="shared" si="17"/>
        <v>4577</v>
      </c>
      <c r="F81" s="565">
        <f t="shared" si="17"/>
        <v>0</v>
      </c>
      <c r="G81" s="565">
        <f t="shared" si="17"/>
        <v>0</v>
      </c>
      <c r="H81" s="565">
        <f t="shared" si="17"/>
        <v>150</v>
      </c>
      <c r="I81" s="565">
        <f t="shared" si="17"/>
        <v>4577</v>
      </c>
      <c r="J81" s="760"/>
      <c r="K81" s="951" t="s">
        <v>602</v>
      </c>
    </row>
    <row r="82" spans="1:11" x14ac:dyDescent="0.2">
      <c r="A82" s="923"/>
      <c r="B82" s="937"/>
      <c r="C82" s="761">
        <v>1150</v>
      </c>
      <c r="D82" s="562">
        <v>0</v>
      </c>
      <c r="E82" s="60">
        <v>0</v>
      </c>
      <c r="F82" s="60"/>
      <c r="G82" s="60"/>
      <c r="H82" s="60">
        <f t="shared" si="14"/>
        <v>0</v>
      </c>
      <c r="I82" s="60">
        <f t="shared" si="14"/>
        <v>0</v>
      </c>
      <c r="J82" s="760"/>
      <c r="K82" s="951"/>
    </row>
    <row r="83" spans="1:11" x14ac:dyDescent="0.2">
      <c r="A83" s="923"/>
      <c r="B83" s="937"/>
      <c r="C83" s="761">
        <v>1210</v>
      </c>
      <c r="D83" s="562">
        <v>0</v>
      </c>
      <c r="E83" s="60">
        <v>0</v>
      </c>
      <c r="F83" s="60"/>
      <c r="G83" s="60"/>
      <c r="H83" s="60">
        <f t="shared" si="14"/>
        <v>0</v>
      </c>
      <c r="I83" s="60">
        <f t="shared" si="14"/>
        <v>0</v>
      </c>
      <c r="J83" s="760"/>
      <c r="K83" s="951"/>
    </row>
    <row r="84" spans="1:11" x14ac:dyDescent="0.2">
      <c r="A84" s="923"/>
      <c r="B84" s="937"/>
      <c r="C84" s="761">
        <v>2269</v>
      </c>
      <c r="D84" s="562">
        <v>0</v>
      </c>
      <c r="E84" s="60">
        <v>300</v>
      </c>
      <c r="F84" s="60"/>
      <c r="G84" s="60"/>
      <c r="H84" s="60">
        <f t="shared" si="14"/>
        <v>0</v>
      </c>
      <c r="I84" s="60">
        <f t="shared" si="14"/>
        <v>300</v>
      </c>
      <c r="J84" s="760"/>
      <c r="K84" s="951"/>
    </row>
    <row r="85" spans="1:11" x14ac:dyDescent="0.2">
      <c r="A85" s="924"/>
      <c r="B85" s="933"/>
      <c r="C85" s="767">
        <v>2279</v>
      </c>
      <c r="D85" s="562">
        <v>150</v>
      </c>
      <c r="E85" s="778">
        <v>4277</v>
      </c>
      <c r="F85" s="778"/>
      <c r="G85" s="778"/>
      <c r="H85" s="60">
        <f t="shared" si="14"/>
        <v>150</v>
      </c>
      <c r="I85" s="60">
        <f t="shared" si="14"/>
        <v>4277</v>
      </c>
      <c r="J85" s="760"/>
      <c r="K85" s="951"/>
    </row>
    <row r="86" spans="1:11" x14ac:dyDescent="0.2">
      <c r="A86" s="779" t="s">
        <v>603</v>
      </c>
      <c r="B86" s="780" t="s">
        <v>604</v>
      </c>
      <c r="C86" s="772"/>
      <c r="D86" s="752">
        <f t="shared" ref="D86:I86" si="18">SUM(D87,D90,D94,D98,D104,D108,D113,D119,D124,D128)</f>
        <v>7673</v>
      </c>
      <c r="E86" s="752">
        <f t="shared" si="18"/>
        <v>5222</v>
      </c>
      <c r="F86" s="752">
        <f t="shared" si="18"/>
        <v>0</v>
      </c>
      <c r="G86" s="752">
        <f t="shared" si="18"/>
        <v>0</v>
      </c>
      <c r="H86" s="752">
        <f t="shared" si="18"/>
        <v>7673</v>
      </c>
      <c r="I86" s="752">
        <f t="shared" si="18"/>
        <v>5222</v>
      </c>
      <c r="J86" s="749"/>
      <c r="K86" s="754"/>
    </row>
    <row r="87" spans="1:11" x14ac:dyDescent="0.2">
      <c r="A87" s="938" t="s">
        <v>605</v>
      </c>
      <c r="B87" s="953" t="s">
        <v>606</v>
      </c>
      <c r="C87" s="768"/>
      <c r="D87" s="752">
        <f t="shared" ref="D87:I87" si="19">SUM(D88:D89)</f>
        <v>115</v>
      </c>
      <c r="E87" s="752">
        <f t="shared" si="19"/>
        <v>0</v>
      </c>
      <c r="F87" s="752">
        <f t="shared" si="19"/>
        <v>0</v>
      </c>
      <c r="G87" s="752">
        <f t="shared" si="19"/>
        <v>0</v>
      </c>
      <c r="H87" s="752">
        <f t="shared" si="19"/>
        <v>115</v>
      </c>
      <c r="I87" s="752">
        <f t="shared" si="19"/>
        <v>0</v>
      </c>
      <c r="J87" s="747"/>
      <c r="K87" s="951" t="s">
        <v>607</v>
      </c>
    </row>
    <row r="88" spans="1:11" x14ac:dyDescent="0.2">
      <c r="A88" s="939"/>
      <c r="B88" s="954"/>
      <c r="C88" s="769">
        <v>1150</v>
      </c>
      <c r="D88" s="747">
        <v>109</v>
      </c>
      <c r="E88" s="748"/>
      <c r="F88" s="748"/>
      <c r="G88" s="748"/>
      <c r="H88" s="748">
        <f t="shared" si="14"/>
        <v>109</v>
      </c>
      <c r="I88" s="748">
        <f t="shared" si="14"/>
        <v>0</v>
      </c>
      <c r="J88" s="758"/>
      <c r="K88" s="951"/>
    </row>
    <row r="89" spans="1:11" x14ac:dyDescent="0.2">
      <c r="A89" s="940"/>
      <c r="B89" s="955"/>
      <c r="C89" s="769">
        <v>1210</v>
      </c>
      <c r="D89" s="747">
        <v>6</v>
      </c>
      <c r="E89" s="748"/>
      <c r="F89" s="748"/>
      <c r="G89" s="748"/>
      <c r="H89" s="748">
        <f t="shared" si="14"/>
        <v>6</v>
      </c>
      <c r="I89" s="748">
        <f t="shared" si="14"/>
        <v>0</v>
      </c>
      <c r="J89" s="749"/>
      <c r="K89" s="951"/>
    </row>
    <row r="90" spans="1:11" x14ac:dyDescent="0.2">
      <c r="A90" s="938" t="s">
        <v>608</v>
      </c>
      <c r="B90" s="944" t="s">
        <v>609</v>
      </c>
      <c r="C90" s="768"/>
      <c r="D90" s="752">
        <f t="shared" ref="D90:I90" si="20">SUM(D91:D93)</f>
        <v>200</v>
      </c>
      <c r="E90" s="752">
        <f t="shared" si="20"/>
        <v>0</v>
      </c>
      <c r="F90" s="752">
        <f t="shared" si="20"/>
        <v>0</v>
      </c>
      <c r="G90" s="752">
        <f t="shared" si="20"/>
        <v>0</v>
      </c>
      <c r="H90" s="752">
        <f t="shared" si="20"/>
        <v>200</v>
      </c>
      <c r="I90" s="752">
        <f t="shared" si="20"/>
        <v>0</v>
      </c>
      <c r="J90" s="753"/>
      <c r="K90" s="951" t="s">
        <v>610</v>
      </c>
    </row>
    <row r="91" spans="1:11" x14ac:dyDescent="0.2">
      <c r="A91" s="939"/>
      <c r="B91" s="941"/>
      <c r="C91" s="769">
        <v>1150</v>
      </c>
      <c r="D91" s="747">
        <v>95</v>
      </c>
      <c r="E91" s="748"/>
      <c r="F91" s="748"/>
      <c r="G91" s="748"/>
      <c r="H91" s="748">
        <f t="shared" si="14"/>
        <v>95</v>
      </c>
      <c r="I91" s="748">
        <f t="shared" si="14"/>
        <v>0</v>
      </c>
      <c r="J91" s="753"/>
      <c r="K91" s="951"/>
    </row>
    <row r="92" spans="1:11" x14ac:dyDescent="0.2">
      <c r="A92" s="939"/>
      <c r="B92" s="941"/>
      <c r="C92" s="769">
        <v>1210</v>
      </c>
      <c r="D92" s="747">
        <v>5</v>
      </c>
      <c r="E92" s="748"/>
      <c r="F92" s="748"/>
      <c r="G92" s="748"/>
      <c r="H92" s="748">
        <f>D92+F92</f>
        <v>5</v>
      </c>
      <c r="I92" s="748">
        <f>E92+G92</f>
        <v>0</v>
      </c>
      <c r="J92" s="753"/>
      <c r="K92" s="951"/>
    </row>
    <row r="93" spans="1:11" x14ac:dyDescent="0.2">
      <c r="A93" s="940"/>
      <c r="B93" s="942"/>
      <c r="C93" s="769">
        <v>2314</v>
      </c>
      <c r="D93" s="747">
        <v>100</v>
      </c>
      <c r="E93" s="748"/>
      <c r="F93" s="748"/>
      <c r="G93" s="748"/>
      <c r="H93" s="748">
        <f t="shared" ref="H93:I110" si="21">D93+F93</f>
        <v>100</v>
      </c>
      <c r="I93" s="748">
        <f t="shared" si="21"/>
        <v>0</v>
      </c>
      <c r="J93" s="753"/>
      <c r="K93" s="951"/>
    </row>
    <row r="94" spans="1:11" x14ac:dyDescent="0.2">
      <c r="A94" s="938" t="s">
        <v>611</v>
      </c>
      <c r="B94" s="944" t="s">
        <v>612</v>
      </c>
      <c r="C94" s="768"/>
      <c r="D94" s="752">
        <f t="shared" ref="D94:I94" si="22">SUM(D95:D97)</f>
        <v>200</v>
      </c>
      <c r="E94" s="752">
        <f t="shared" si="22"/>
        <v>0</v>
      </c>
      <c r="F94" s="752">
        <f t="shared" si="22"/>
        <v>0</v>
      </c>
      <c r="G94" s="752">
        <f t="shared" si="22"/>
        <v>0</v>
      </c>
      <c r="H94" s="752">
        <f t="shared" si="22"/>
        <v>200</v>
      </c>
      <c r="I94" s="752">
        <f t="shared" si="22"/>
        <v>0</v>
      </c>
      <c r="J94" s="753"/>
      <c r="K94" s="951" t="s">
        <v>610</v>
      </c>
    </row>
    <row r="95" spans="1:11" x14ac:dyDescent="0.2">
      <c r="A95" s="939"/>
      <c r="B95" s="941"/>
      <c r="C95" s="769">
        <v>1150</v>
      </c>
      <c r="D95" s="747">
        <v>95</v>
      </c>
      <c r="E95" s="748"/>
      <c r="F95" s="748"/>
      <c r="G95" s="748"/>
      <c r="H95" s="748">
        <f t="shared" si="21"/>
        <v>95</v>
      </c>
      <c r="I95" s="748">
        <f t="shared" si="21"/>
        <v>0</v>
      </c>
      <c r="J95" s="753"/>
      <c r="K95" s="951"/>
    </row>
    <row r="96" spans="1:11" x14ac:dyDescent="0.2">
      <c r="A96" s="939"/>
      <c r="B96" s="941"/>
      <c r="C96" s="769">
        <v>1210</v>
      </c>
      <c r="D96" s="747">
        <v>5</v>
      </c>
      <c r="E96" s="748"/>
      <c r="F96" s="748"/>
      <c r="G96" s="748"/>
      <c r="H96" s="748">
        <f t="shared" si="21"/>
        <v>5</v>
      </c>
      <c r="I96" s="748">
        <f t="shared" si="21"/>
        <v>0</v>
      </c>
      <c r="J96" s="753"/>
      <c r="K96" s="951"/>
    </row>
    <row r="97" spans="1:11" x14ac:dyDescent="0.2">
      <c r="A97" s="940"/>
      <c r="B97" s="942"/>
      <c r="C97" s="769">
        <v>2314</v>
      </c>
      <c r="D97" s="747">
        <v>100</v>
      </c>
      <c r="E97" s="748"/>
      <c r="F97" s="748"/>
      <c r="G97" s="748"/>
      <c r="H97" s="748">
        <f t="shared" si="21"/>
        <v>100</v>
      </c>
      <c r="I97" s="748">
        <f t="shared" si="21"/>
        <v>0</v>
      </c>
      <c r="J97" s="753"/>
      <c r="K97" s="951"/>
    </row>
    <row r="98" spans="1:11" x14ac:dyDescent="0.2">
      <c r="A98" s="938" t="s">
        <v>613</v>
      </c>
      <c r="B98" s="944" t="s">
        <v>614</v>
      </c>
      <c r="C98" s="768"/>
      <c r="D98" s="752">
        <f t="shared" ref="D98:I98" si="23">SUM(D99:D103)</f>
        <v>2977</v>
      </c>
      <c r="E98" s="752">
        <f t="shared" si="23"/>
        <v>0</v>
      </c>
      <c r="F98" s="752">
        <f t="shared" si="23"/>
        <v>0</v>
      </c>
      <c r="G98" s="752">
        <f t="shared" si="23"/>
        <v>0</v>
      </c>
      <c r="H98" s="752">
        <f t="shared" si="23"/>
        <v>2977</v>
      </c>
      <c r="I98" s="752">
        <f t="shared" si="23"/>
        <v>0</v>
      </c>
      <c r="J98" s="753"/>
      <c r="K98" s="951" t="s">
        <v>615</v>
      </c>
    </row>
    <row r="99" spans="1:11" x14ac:dyDescent="0.2">
      <c r="A99" s="939"/>
      <c r="B99" s="941"/>
      <c r="C99" s="741">
        <v>1150</v>
      </c>
      <c r="D99" s="747">
        <v>708</v>
      </c>
      <c r="E99" s="748"/>
      <c r="F99" s="748"/>
      <c r="G99" s="748"/>
      <c r="H99" s="748">
        <f t="shared" si="21"/>
        <v>708</v>
      </c>
      <c r="I99" s="748">
        <f t="shared" si="21"/>
        <v>0</v>
      </c>
      <c r="J99" s="749"/>
      <c r="K99" s="951"/>
    </row>
    <row r="100" spans="1:11" x14ac:dyDescent="0.2">
      <c r="A100" s="939"/>
      <c r="B100" s="941"/>
      <c r="C100" s="741">
        <v>1210</v>
      </c>
      <c r="D100" s="747">
        <v>36</v>
      </c>
      <c r="E100" s="748"/>
      <c r="F100" s="748"/>
      <c r="G100" s="748"/>
      <c r="H100" s="748">
        <f t="shared" si="21"/>
        <v>36</v>
      </c>
      <c r="I100" s="748">
        <f t="shared" si="21"/>
        <v>0</v>
      </c>
      <c r="J100" s="749"/>
      <c r="K100" s="951"/>
    </row>
    <row r="101" spans="1:11" x14ac:dyDescent="0.2">
      <c r="A101" s="939"/>
      <c r="B101" s="941"/>
      <c r="C101" s="741">
        <v>2264</v>
      </c>
      <c r="D101" s="747">
        <v>800</v>
      </c>
      <c r="E101" s="748"/>
      <c r="F101" s="748"/>
      <c r="G101" s="748"/>
      <c r="H101" s="748">
        <f t="shared" si="21"/>
        <v>800</v>
      </c>
      <c r="I101" s="748">
        <f t="shared" si="21"/>
        <v>0</v>
      </c>
      <c r="J101" s="749"/>
      <c r="K101" s="951"/>
    </row>
    <row r="102" spans="1:11" x14ac:dyDescent="0.2">
      <c r="A102" s="939"/>
      <c r="B102" s="941"/>
      <c r="C102" s="741">
        <v>2279</v>
      </c>
      <c r="D102" s="747">
        <v>1271</v>
      </c>
      <c r="E102" s="748"/>
      <c r="F102" s="748"/>
      <c r="G102" s="748"/>
      <c r="H102" s="748">
        <f t="shared" si="21"/>
        <v>1271</v>
      </c>
      <c r="I102" s="748">
        <f t="shared" si="21"/>
        <v>0</v>
      </c>
      <c r="J102" s="749"/>
      <c r="K102" s="951"/>
    </row>
    <row r="103" spans="1:11" x14ac:dyDescent="0.2">
      <c r="A103" s="940"/>
      <c r="B103" s="942"/>
      <c r="C103" s="769">
        <v>2314</v>
      </c>
      <c r="D103" s="747">
        <v>162</v>
      </c>
      <c r="E103" s="748"/>
      <c r="F103" s="748"/>
      <c r="G103" s="748"/>
      <c r="H103" s="748">
        <f t="shared" si="21"/>
        <v>162</v>
      </c>
      <c r="I103" s="748">
        <f t="shared" si="21"/>
        <v>0</v>
      </c>
      <c r="J103" s="749"/>
      <c r="K103" s="951"/>
    </row>
    <row r="104" spans="1:11" x14ac:dyDescent="0.2">
      <c r="A104" s="938" t="s">
        <v>616</v>
      </c>
      <c r="B104" s="944" t="s">
        <v>589</v>
      </c>
      <c r="C104" s="768"/>
      <c r="D104" s="752">
        <f t="shared" ref="D104:I104" si="24">SUM(D105:D107)</f>
        <v>316</v>
      </c>
      <c r="E104" s="752">
        <f t="shared" si="24"/>
        <v>684</v>
      </c>
      <c r="F104" s="752">
        <f t="shared" si="24"/>
        <v>0</v>
      </c>
      <c r="G104" s="752">
        <f t="shared" si="24"/>
        <v>0</v>
      </c>
      <c r="H104" s="752">
        <f t="shared" si="24"/>
        <v>316</v>
      </c>
      <c r="I104" s="752">
        <f t="shared" si="24"/>
        <v>684</v>
      </c>
      <c r="J104" s="753"/>
      <c r="K104" s="951" t="s">
        <v>617</v>
      </c>
    </row>
    <row r="105" spans="1:11" x14ac:dyDescent="0.2">
      <c r="A105" s="939"/>
      <c r="B105" s="941"/>
      <c r="C105" s="741">
        <v>1150</v>
      </c>
      <c r="D105" s="747">
        <v>110</v>
      </c>
      <c r="E105" s="747">
        <v>651</v>
      </c>
      <c r="F105" s="747"/>
      <c r="G105" s="747"/>
      <c r="H105" s="748">
        <f t="shared" si="21"/>
        <v>110</v>
      </c>
      <c r="I105" s="748">
        <f t="shared" si="21"/>
        <v>651</v>
      </c>
      <c r="J105" s="754"/>
      <c r="K105" s="951"/>
    </row>
    <row r="106" spans="1:11" x14ac:dyDescent="0.2">
      <c r="A106" s="939"/>
      <c r="B106" s="941"/>
      <c r="C106" s="741">
        <v>1210</v>
      </c>
      <c r="D106" s="747">
        <v>6</v>
      </c>
      <c r="E106" s="781">
        <v>33</v>
      </c>
      <c r="F106" s="751"/>
      <c r="G106" s="751"/>
      <c r="H106" s="748">
        <f t="shared" si="21"/>
        <v>6</v>
      </c>
      <c r="I106" s="748">
        <f t="shared" si="21"/>
        <v>33</v>
      </c>
      <c r="J106" s="754"/>
      <c r="K106" s="951"/>
    </row>
    <row r="107" spans="1:11" x14ac:dyDescent="0.2">
      <c r="A107" s="940"/>
      <c r="B107" s="942"/>
      <c r="C107" s="769">
        <v>2314</v>
      </c>
      <c r="D107" s="747">
        <v>200</v>
      </c>
      <c r="E107" s="748">
        <v>0</v>
      </c>
      <c r="F107" s="748"/>
      <c r="G107" s="748"/>
      <c r="H107" s="748">
        <f t="shared" si="21"/>
        <v>200</v>
      </c>
      <c r="I107" s="748">
        <f t="shared" si="21"/>
        <v>0</v>
      </c>
      <c r="J107" s="758"/>
      <c r="K107" s="951"/>
    </row>
    <row r="108" spans="1:11" x14ac:dyDescent="0.2">
      <c r="A108" s="922" t="s">
        <v>618</v>
      </c>
      <c r="B108" s="932" t="s">
        <v>601</v>
      </c>
      <c r="C108" s="777"/>
      <c r="D108" s="565">
        <f t="shared" ref="D108:I108" si="25">SUM(D109:D112)</f>
        <v>150</v>
      </c>
      <c r="E108" s="565">
        <f t="shared" si="25"/>
        <v>3723</v>
      </c>
      <c r="F108" s="565">
        <f t="shared" si="25"/>
        <v>0</v>
      </c>
      <c r="G108" s="565">
        <f t="shared" si="25"/>
        <v>0</v>
      </c>
      <c r="H108" s="565">
        <f t="shared" si="25"/>
        <v>150</v>
      </c>
      <c r="I108" s="565">
        <f t="shared" si="25"/>
        <v>3723</v>
      </c>
      <c r="J108" s="760"/>
      <c r="K108" s="952" t="s">
        <v>602</v>
      </c>
    </row>
    <row r="109" spans="1:11" x14ac:dyDescent="0.2">
      <c r="A109" s="923"/>
      <c r="B109" s="937"/>
      <c r="C109" s="761">
        <v>1150</v>
      </c>
      <c r="D109" s="562">
        <v>0</v>
      </c>
      <c r="E109" s="60">
        <v>0</v>
      </c>
      <c r="F109" s="60"/>
      <c r="G109" s="60"/>
      <c r="H109" s="60">
        <f t="shared" si="21"/>
        <v>0</v>
      </c>
      <c r="I109" s="60">
        <f t="shared" si="21"/>
        <v>0</v>
      </c>
      <c r="J109" s="760"/>
      <c r="K109" s="952"/>
    </row>
    <row r="110" spans="1:11" x14ac:dyDescent="0.2">
      <c r="A110" s="923"/>
      <c r="B110" s="937"/>
      <c r="C110" s="761">
        <v>1210</v>
      </c>
      <c r="D110" s="562">
        <v>0</v>
      </c>
      <c r="E110" s="60">
        <v>0</v>
      </c>
      <c r="F110" s="60"/>
      <c r="G110" s="60"/>
      <c r="H110" s="60">
        <f t="shared" si="21"/>
        <v>0</v>
      </c>
      <c r="I110" s="60">
        <f t="shared" si="21"/>
        <v>0</v>
      </c>
      <c r="J110" s="760"/>
      <c r="K110" s="952"/>
    </row>
    <row r="111" spans="1:11" x14ac:dyDescent="0.2">
      <c r="A111" s="923"/>
      <c r="B111" s="937"/>
      <c r="C111" s="761">
        <v>2269</v>
      </c>
      <c r="D111" s="562">
        <v>0</v>
      </c>
      <c r="E111" s="60">
        <v>500</v>
      </c>
      <c r="F111" s="60"/>
      <c r="G111" s="60"/>
      <c r="H111" s="60">
        <f>D111+F111</f>
        <v>0</v>
      </c>
      <c r="I111" s="60">
        <f>E111+G111</f>
        <v>500</v>
      </c>
      <c r="J111" s="760"/>
      <c r="K111" s="952"/>
    </row>
    <row r="112" spans="1:11" x14ac:dyDescent="0.2">
      <c r="A112" s="924"/>
      <c r="B112" s="933"/>
      <c r="C112" s="767">
        <v>2279</v>
      </c>
      <c r="D112" s="562">
        <v>150</v>
      </c>
      <c r="E112" s="60">
        <v>3223</v>
      </c>
      <c r="F112" s="60"/>
      <c r="G112" s="60"/>
      <c r="H112" s="60">
        <f t="shared" ref="H112:I132" si="26">D112+F112</f>
        <v>150</v>
      </c>
      <c r="I112" s="60">
        <f t="shared" si="26"/>
        <v>3223</v>
      </c>
      <c r="J112" s="760"/>
      <c r="K112" s="952"/>
    </row>
    <row r="113" spans="1:11" x14ac:dyDescent="0.2">
      <c r="A113" s="922" t="s">
        <v>619</v>
      </c>
      <c r="B113" s="932" t="s">
        <v>587</v>
      </c>
      <c r="C113" s="777"/>
      <c r="D113" s="565">
        <f t="shared" ref="D113:I113" si="27">SUM(D114:D118)</f>
        <v>2280</v>
      </c>
      <c r="E113" s="565">
        <f t="shared" si="27"/>
        <v>0</v>
      </c>
      <c r="F113" s="565">
        <f t="shared" si="27"/>
        <v>0</v>
      </c>
      <c r="G113" s="565">
        <f t="shared" si="27"/>
        <v>0</v>
      </c>
      <c r="H113" s="565">
        <f t="shared" si="27"/>
        <v>2280</v>
      </c>
      <c r="I113" s="565">
        <f t="shared" si="27"/>
        <v>0</v>
      </c>
      <c r="J113" s="760"/>
      <c r="K113" s="951" t="s">
        <v>620</v>
      </c>
    </row>
    <row r="114" spans="1:11" x14ac:dyDescent="0.2">
      <c r="A114" s="923"/>
      <c r="B114" s="937"/>
      <c r="C114" s="767">
        <v>1150</v>
      </c>
      <c r="D114" s="562">
        <v>116</v>
      </c>
      <c r="E114" s="60"/>
      <c r="F114" s="60"/>
      <c r="G114" s="60"/>
      <c r="H114" s="60">
        <f t="shared" si="26"/>
        <v>116</v>
      </c>
      <c r="I114" s="60">
        <f t="shared" si="26"/>
        <v>0</v>
      </c>
      <c r="J114" s="760"/>
      <c r="K114" s="951"/>
    </row>
    <row r="115" spans="1:11" x14ac:dyDescent="0.2">
      <c r="A115" s="923"/>
      <c r="B115" s="937"/>
      <c r="C115" s="761">
        <v>1210</v>
      </c>
      <c r="D115" s="562">
        <v>6</v>
      </c>
      <c r="E115" s="60"/>
      <c r="F115" s="60"/>
      <c r="G115" s="60"/>
      <c r="H115" s="60">
        <f t="shared" si="26"/>
        <v>6</v>
      </c>
      <c r="I115" s="60">
        <f t="shared" si="26"/>
        <v>0</v>
      </c>
      <c r="J115" s="760"/>
      <c r="K115" s="951"/>
    </row>
    <row r="116" spans="1:11" x14ac:dyDescent="0.2">
      <c r="A116" s="923"/>
      <c r="B116" s="937"/>
      <c r="C116" s="782">
        <v>2264</v>
      </c>
      <c r="D116" s="562">
        <v>1280</v>
      </c>
      <c r="E116" s="60"/>
      <c r="F116" s="60"/>
      <c r="G116" s="60"/>
      <c r="H116" s="60">
        <f t="shared" si="26"/>
        <v>1280</v>
      </c>
      <c r="I116" s="60">
        <f t="shared" si="26"/>
        <v>0</v>
      </c>
      <c r="J116" s="760"/>
      <c r="K116" s="951"/>
    </row>
    <row r="117" spans="1:11" x14ac:dyDescent="0.2">
      <c r="A117" s="923"/>
      <c r="B117" s="937"/>
      <c r="C117" s="782">
        <v>2279</v>
      </c>
      <c r="D117" s="562">
        <v>578</v>
      </c>
      <c r="E117" s="60"/>
      <c r="F117" s="60"/>
      <c r="G117" s="60"/>
      <c r="H117" s="60">
        <f t="shared" si="26"/>
        <v>578</v>
      </c>
      <c r="I117" s="60">
        <f t="shared" si="26"/>
        <v>0</v>
      </c>
      <c r="J117" s="760"/>
      <c r="K117" s="951"/>
    </row>
    <row r="118" spans="1:11" x14ac:dyDescent="0.2">
      <c r="A118" s="924"/>
      <c r="B118" s="933"/>
      <c r="C118" s="767">
        <v>2314</v>
      </c>
      <c r="D118" s="562">
        <v>300</v>
      </c>
      <c r="E118" s="60"/>
      <c r="F118" s="60"/>
      <c r="G118" s="60"/>
      <c r="H118" s="60">
        <f t="shared" si="26"/>
        <v>300</v>
      </c>
      <c r="I118" s="60">
        <f t="shared" si="26"/>
        <v>0</v>
      </c>
      <c r="J118" s="760"/>
      <c r="K118" s="951"/>
    </row>
    <row r="119" spans="1:11" x14ac:dyDescent="0.2">
      <c r="A119" s="938" t="s">
        <v>621</v>
      </c>
      <c r="B119" s="944" t="s">
        <v>622</v>
      </c>
      <c r="C119" s="768"/>
      <c r="D119" s="752">
        <f t="shared" ref="D119:I119" si="28">SUM(D120:D123)</f>
        <v>700</v>
      </c>
      <c r="E119" s="752">
        <f t="shared" si="28"/>
        <v>0</v>
      </c>
      <c r="F119" s="752">
        <f t="shared" si="28"/>
        <v>0</v>
      </c>
      <c r="G119" s="752">
        <f t="shared" si="28"/>
        <v>0</v>
      </c>
      <c r="H119" s="752">
        <f t="shared" si="28"/>
        <v>700</v>
      </c>
      <c r="I119" s="752">
        <f t="shared" si="28"/>
        <v>0</v>
      </c>
      <c r="J119" s="753"/>
      <c r="K119" s="951" t="s">
        <v>623</v>
      </c>
    </row>
    <row r="120" spans="1:11" x14ac:dyDescent="0.2">
      <c r="A120" s="939"/>
      <c r="B120" s="941"/>
      <c r="C120" s="741">
        <v>1150</v>
      </c>
      <c r="D120" s="747">
        <v>285</v>
      </c>
      <c r="E120" s="748"/>
      <c r="F120" s="748"/>
      <c r="G120" s="748"/>
      <c r="H120" s="748">
        <f t="shared" si="26"/>
        <v>285</v>
      </c>
      <c r="I120" s="748">
        <f t="shared" si="26"/>
        <v>0</v>
      </c>
      <c r="J120" s="753"/>
      <c r="K120" s="951"/>
    </row>
    <row r="121" spans="1:11" x14ac:dyDescent="0.2">
      <c r="A121" s="939"/>
      <c r="B121" s="941"/>
      <c r="C121" s="741">
        <v>1210</v>
      </c>
      <c r="D121" s="747">
        <v>15</v>
      </c>
      <c r="E121" s="748"/>
      <c r="F121" s="748"/>
      <c r="G121" s="748"/>
      <c r="H121" s="748">
        <f t="shared" si="26"/>
        <v>15</v>
      </c>
      <c r="I121" s="748">
        <f t="shared" si="26"/>
        <v>0</v>
      </c>
      <c r="J121" s="753"/>
      <c r="K121" s="951"/>
    </row>
    <row r="122" spans="1:11" x14ac:dyDescent="0.2">
      <c r="A122" s="939"/>
      <c r="B122" s="941"/>
      <c r="C122" s="741">
        <v>2279</v>
      </c>
      <c r="D122" s="562">
        <v>30</v>
      </c>
      <c r="E122" s="60"/>
      <c r="F122" s="60"/>
      <c r="G122" s="60"/>
      <c r="H122" s="60">
        <f t="shared" si="26"/>
        <v>30</v>
      </c>
      <c r="I122" s="60">
        <f t="shared" si="26"/>
        <v>0</v>
      </c>
      <c r="J122" s="760"/>
      <c r="K122" s="951"/>
    </row>
    <row r="123" spans="1:11" x14ac:dyDescent="0.2">
      <c r="A123" s="940"/>
      <c r="B123" s="942"/>
      <c r="C123" s="769">
        <v>2314</v>
      </c>
      <c r="D123" s="562">
        <v>370</v>
      </c>
      <c r="E123" s="60"/>
      <c r="F123" s="60"/>
      <c r="G123" s="60"/>
      <c r="H123" s="60">
        <f t="shared" si="26"/>
        <v>370</v>
      </c>
      <c r="I123" s="60">
        <f t="shared" si="26"/>
        <v>0</v>
      </c>
      <c r="J123" s="760"/>
      <c r="K123" s="951"/>
    </row>
    <row r="124" spans="1:11" x14ac:dyDescent="0.2">
      <c r="A124" s="938" t="s">
        <v>624</v>
      </c>
      <c r="B124" s="944" t="s">
        <v>625</v>
      </c>
      <c r="C124" s="768"/>
      <c r="D124" s="752">
        <f t="shared" ref="D124:I124" si="29">SUM(D125:D127)</f>
        <v>550</v>
      </c>
      <c r="E124" s="752">
        <f t="shared" si="29"/>
        <v>0</v>
      </c>
      <c r="F124" s="752">
        <f t="shared" si="29"/>
        <v>0</v>
      </c>
      <c r="G124" s="752">
        <f t="shared" si="29"/>
        <v>0</v>
      </c>
      <c r="H124" s="752">
        <f t="shared" si="29"/>
        <v>550</v>
      </c>
      <c r="I124" s="752">
        <f t="shared" si="29"/>
        <v>0</v>
      </c>
      <c r="J124" s="753"/>
      <c r="K124" s="951" t="s">
        <v>626</v>
      </c>
    </row>
    <row r="125" spans="1:11" x14ac:dyDescent="0.2">
      <c r="A125" s="939"/>
      <c r="B125" s="941"/>
      <c r="C125" s="741">
        <v>1150</v>
      </c>
      <c r="D125" s="747">
        <v>380</v>
      </c>
      <c r="E125" s="747"/>
      <c r="F125" s="747"/>
      <c r="G125" s="747"/>
      <c r="H125" s="748">
        <f t="shared" si="26"/>
        <v>380</v>
      </c>
      <c r="I125" s="748">
        <f t="shared" si="26"/>
        <v>0</v>
      </c>
      <c r="J125" s="753"/>
      <c r="K125" s="951"/>
    </row>
    <row r="126" spans="1:11" x14ac:dyDescent="0.2">
      <c r="A126" s="939"/>
      <c r="B126" s="941"/>
      <c r="C126" s="741">
        <v>1210</v>
      </c>
      <c r="D126" s="747">
        <v>20</v>
      </c>
      <c r="E126" s="751"/>
      <c r="F126" s="751"/>
      <c r="G126" s="751"/>
      <c r="H126" s="748">
        <f t="shared" si="26"/>
        <v>20</v>
      </c>
      <c r="I126" s="748">
        <f t="shared" si="26"/>
        <v>0</v>
      </c>
      <c r="J126" s="754"/>
      <c r="K126" s="951"/>
    </row>
    <row r="127" spans="1:11" x14ac:dyDescent="0.2">
      <c r="A127" s="940"/>
      <c r="B127" s="942"/>
      <c r="C127" s="769">
        <v>2314</v>
      </c>
      <c r="D127" s="747">
        <v>150</v>
      </c>
      <c r="E127" s="747"/>
      <c r="F127" s="747"/>
      <c r="G127" s="747"/>
      <c r="H127" s="748">
        <f t="shared" si="26"/>
        <v>150</v>
      </c>
      <c r="I127" s="748">
        <f t="shared" si="26"/>
        <v>0</v>
      </c>
      <c r="J127" s="754"/>
      <c r="K127" s="951"/>
    </row>
    <row r="128" spans="1:11" x14ac:dyDescent="0.2">
      <c r="A128" s="938" t="s">
        <v>627</v>
      </c>
      <c r="B128" s="944" t="s">
        <v>592</v>
      </c>
      <c r="C128" s="768"/>
      <c r="D128" s="752">
        <f t="shared" ref="D128:I128" si="30">SUM(D129:D132)</f>
        <v>185</v>
      </c>
      <c r="E128" s="752">
        <f t="shared" si="30"/>
        <v>815</v>
      </c>
      <c r="F128" s="752">
        <f t="shared" si="30"/>
        <v>0</v>
      </c>
      <c r="G128" s="752">
        <f t="shared" si="30"/>
        <v>0</v>
      </c>
      <c r="H128" s="752">
        <f t="shared" si="30"/>
        <v>185</v>
      </c>
      <c r="I128" s="752">
        <f t="shared" si="30"/>
        <v>815</v>
      </c>
      <c r="J128" s="747"/>
      <c r="K128" s="951" t="s">
        <v>628</v>
      </c>
    </row>
    <row r="129" spans="1:11" x14ac:dyDescent="0.2">
      <c r="A129" s="939"/>
      <c r="B129" s="941"/>
      <c r="C129" s="741">
        <v>1150</v>
      </c>
      <c r="D129" s="747">
        <v>0</v>
      </c>
      <c r="E129" s="748">
        <v>95</v>
      </c>
      <c r="F129" s="748"/>
      <c r="G129" s="748"/>
      <c r="H129" s="748">
        <f t="shared" si="26"/>
        <v>0</v>
      </c>
      <c r="I129" s="748">
        <f t="shared" si="26"/>
        <v>95</v>
      </c>
      <c r="J129" s="758"/>
      <c r="K129" s="951"/>
    </row>
    <row r="130" spans="1:11" x14ac:dyDescent="0.2">
      <c r="A130" s="939"/>
      <c r="B130" s="941"/>
      <c r="C130" s="741">
        <v>1210</v>
      </c>
      <c r="D130" s="747">
        <v>0</v>
      </c>
      <c r="E130" s="748">
        <v>5</v>
      </c>
      <c r="F130" s="748"/>
      <c r="G130" s="748"/>
      <c r="H130" s="748">
        <f t="shared" si="26"/>
        <v>0</v>
      </c>
      <c r="I130" s="748">
        <f t="shared" si="26"/>
        <v>5</v>
      </c>
      <c r="J130" s="749"/>
      <c r="K130" s="951"/>
    </row>
    <row r="131" spans="1:11" x14ac:dyDescent="0.2">
      <c r="A131" s="939"/>
      <c r="B131" s="941"/>
      <c r="C131" s="741">
        <v>2279</v>
      </c>
      <c r="D131" s="747">
        <v>185</v>
      </c>
      <c r="E131" s="748">
        <v>615</v>
      </c>
      <c r="F131" s="748"/>
      <c r="G131" s="748"/>
      <c r="H131" s="748">
        <f t="shared" si="26"/>
        <v>185</v>
      </c>
      <c r="I131" s="748">
        <f t="shared" si="26"/>
        <v>615</v>
      </c>
      <c r="J131" s="753"/>
      <c r="K131" s="951"/>
    </row>
    <row r="132" spans="1:11" x14ac:dyDescent="0.2">
      <c r="A132" s="940"/>
      <c r="B132" s="942"/>
      <c r="C132" s="769">
        <v>2314</v>
      </c>
      <c r="D132" s="747">
        <v>0</v>
      </c>
      <c r="E132" s="748">
        <v>100</v>
      </c>
      <c r="F132" s="748"/>
      <c r="G132" s="748"/>
      <c r="H132" s="748">
        <f t="shared" si="26"/>
        <v>0</v>
      </c>
      <c r="I132" s="748">
        <f t="shared" si="26"/>
        <v>100</v>
      </c>
      <c r="J132" s="753"/>
      <c r="K132" s="951"/>
    </row>
    <row r="133" spans="1:11" x14ac:dyDescent="0.2">
      <c r="A133" s="770" t="s">
        <v>629</v>
      </c>
      <c r="B133" s="771" t="s">
        <v>630</v>
      </c>
      <c r="C133" s="772"/>
      <c r="D133" s="752">
        <f t="shared" ref="D133:I133" si="31">SUM(D134,D136,D138,D140)</f>
        <v>760</v>
      </c>
      <c r="E133" s="752">
        <f t="shared" si="31"/>
        <v>0</v>
      </c>
      <c r="F133" s="752">
        <f t="shared" si="31"/>
        <v>0</v>
      </c>
      <c r="G133" s="752">
        <f t="shared" si="31"/>
        <v>0</v>
      </c>
      <c r="H133" s="752">
        <f t="shared" si="31"/>
        <v>760</v>
      </c>
      <c r="I133" s="752">
        <f t="shared" si="31"/>
        <v>0</v>
      </c>
      <c r="J133" s="749"/>
      <c r="K133" s="753"/>
    </row>
    <row r="134" spans="1:11" x14ac:dyDescent="0.2">
      <c r="A134" s="938" t="s">
        <v>631</v>
      </c>
      <c r="B134" s="944" t="s">
        <v>632</v>
      </c>
      <c r="C134" s="768"/>
      <c r="D134" s="752">
        <f t="shared" ref="D134:I134" si="32">SUM(D135:D135)</f>
        <v>0</v>
      </c>
      <c r="E134" s="752">
        <f t="shared" si="32"/>
        <v>0</v>
      </c>
      <c r="F134" s="752">
        <f t="shared" si="32"/>
        <v>0</v>
      </c>
      <c r="G134" s="752">
        <f t="shared" si="32"/>
        <v>0</v>
      </c>
      <c r="H134" s="752">
        <f t="shared" si="32"/>
        <v>0</v>
      </c>
      <c r="I134" s="752">
        <f t="shared" si="32"/>
        <v>0</v>
      </c>
      <c r="J134" s="753"/>
      <c r="K134" s="951" t="s">
        <v>633</v>
      </c>
    </row>
    <row r="135" spans="1:11" ht="25.5" customHeight="1" x14ac:dyDescent="0.2">
      <c r="A135" s="939"/>
      <c r="B135" s="941"/>
      <c r="C135" s="741">
        <v>1150</v>
      </c>
      <c r="D135" s="747">
        <v>0</v>
      </c>
      <c r="E135" s="748"/>
      <c r="F135" s="748"/>
      <c r="G135" s="748"/>
      <c r="H135" s="748">
        <f t="shared" ref="H135:I146" si="33">D135+F135</f>
        <v>0</v>
      </c>
      <c r="I135" s="748">
        <f t="shared" si="33"/>
        <v>0</v>
      </c>
      <c r="J135" s="753"/>
      <c r="K135" s="951"/>
    </row>
    <row r="136" spans="1:11" x14ac:dyDescent="0.2">
      <c r="A136" s="938" t="s">
        <v>634</v>
      </c>
      <c r="B136" s="944" t="s">
        <v>635</v>
      </c>
      <c r="C136" s="768"/>
      <c r="D136" s="752">
        <f t="shared" ref="D136:I136" si="34">SUM(D137:D137)</f>
        <v>0</v>
      </c>
      <c r="E136" s="752">
        <f t="shared" si="34"/>
        <v>0</v>
      </c>
      <c r="F136" s="752">
        <f t="shared" si="34"/>
        <v>0</v>
      </c>
      <c r="G136" s="752">
        <f t="shared" si="34"/>
        <v>0</v>
      </c>
      <c r="H136" s="752">
        <f t="shared" si="34"/>
        <v>0</v>
      </c>
      <c r="I136" s="752">
        <f t="shared" si="34"/>
        <v>0</v>
      </c>
      <c r="J136" s="753"/>
      <c r="K136" s="951" t="s">
        <v>636</v>
      </c>
    </row>
    <row r="137" spans="1:11" ht="24.75" customHeight="1" x14ac:dyDescent="0.2">
      <c r="A137" s="939"/>
      <c r="B137" s="941"/>
      <c r="C137" s="741">
        <v>1150</v>
      </c>
      <c r="D137" s="747">
        <v>0</v>
      </c>
      <c r="E137" s="748"/>
      <c r="F137" s="748"/>
      <c r="G137" s="748"/>
      <c r="H137" s="748">
        <f t="shared" si="33"/>
        <v>0</v>
      </c>
      <c r="I137" s="748">
        <f t="shared" si="33"/>
        <v>0</v>
      </c>
      <c r="J137" s="753"/>
      <c r="K137" s="951"/>
    </row>
    <row r="138" spans="1:11" x14ac:dyDescent="0.2">
      <c r="A138" s="938" t="s">
        <v>637</v>
      </c>
      <c r="B138" s="944" t="s">
        <v>638</v>
      </c>
      <c r="C138" s="768"/>
      <c r="D138" s="752">
        <f t="shared" ref="D138:I138" si="35">SUM(D139:D139)</f>
        <v>0</v>
      </c>
      <c r="E138" s="752">
        <f t="shared" si="35"/>
        <v>0</v>
      </c>
      <c r="F138" s="752">
        <f t="shared" si="35"/>
        <v>0</v>
      </c>
      <c r="G138" s="752">
        <f t="shared" si="35"/>
        <v>0</v>
      </c>
      <c r="H138" s="752">
        <f t="shared" si="35"/>
        <v>0</v>
      </c>
      <c r="I138" s="752">
        <f t="shared" si="35"/>
        <v>0</v>
      </c>
      <c r="J138" s="753"/>
      <c r="K138" s="951" t="s">
        <v>639</v>
      </c>
    </row>
    <row r="139" spans="1:11" ht="36" customHeight="1" x14ac:dyDescent="0.2">
      <c r="A139" s="939"/>
      <c r="B139" s="941"/>
      <c r="C139" s="741">
        <v>1150</v>
      </c>
      <c r="D139" s="747">
        <v>0</v>
      </c>
      <c r="E139" s="748"/>
      <c r="F139" s="748"/>
      <c r="G139" s="748"/>
      <c r="H139" s="748">
        <f t="shared" si="33"/>
        <v>0</v>
      </c>
      <c r="I139" s="748">
        <f t="shared" si="33"/>
        <v>0</v>
      </c>
      <c r="J139" s="753"/>
      <c r="K139" s="951"/>
    </row>
    <row r="140" spans="1:11" x14ac:dyDescent="0.2">
      <c r="A140" s="945" t="s">
        <v>640</v>
      </c>
      <c r="B140" s="947" t="s">
        <v>595</v>
      </c>
      <c r="C140" s="768"/>
      <c r="D140" s="752">
        <f t="shared" ref="D140:I140" si="36">SUM(D141)</f>
        <v>760</v>
      </c>
      <c r="E140" s="752">
        <f t="shared" si="36"/>
        <v>0</v>
      </c>
      <c r="F140" s="752">
        <f t="shared" si="36"/>
        <v>0</v>
      </c>
      <c r="G140" s="752">
        <f t="shared" si="36"/>
        <v>0</v>
      </c>
      <c r="H140" s="752">
        <f t="shared" si="36"/>
        <v>760</v>
      </c>
      <c r="I140" s="752">
        <f t="shared" si="36"/>
        <v>0</v>
      </c>
      <c r="J140" s="754"/>
      <c r="K140" s="951" t="s">
        <v>641</v>
      </c>
    </row>
    <row r="141" spans="1:11" ht="25.5" customHeight="1" x14ac:dyDescent="0.2">
      <c r="A141" s="946"/>
      <c r="B141" s="948"/>
      <c r="C141" s="769">
        <v>2314</v>
      </c>
      <c r="D141" s="747">
        <v>760</v>
      </c>
      <c r="E141" s="748"/>
      <c r="F141" s="748">
        <v>0</v>
      </c>
      <c r="G141" s="748"/>
      <c r="H141" s="748">
        <f t="shared" si="33"/>
        <v>760</v>
      </c>
      <c r="I141" s="748">
        <f t="shared" si="33"/>
        <v>0</v>
      </c>
      <c r="J141" s="747"/>
      <c r="K141" s="951"/>
    </row>
    <row r="142" spans="1:11" x14ac:dyDescent="0.2">
      <c r="A142" s="750" t="s">
        <v>642</v>
      </c>
      <c r="B142" s="756" t="s">
        <v>643</v>
      </c>
      <c r="C142" s="772"/>
      <c r="D142" s="752">
        <f t="shared" ref="D142:I142" si="37">SUM(D143,D149,D151,D153,D156)</f>
        <v>4975</v>
      </c>
      <c r="E142" s="752">
        <f t="shared" si="37"/>
        <v>6445</v>
      </c>
      <c r="F142" s="752">
        <f t="shared" si="37"/>
        <v>0</v>
      </c>
      <c r="G142" s="752">
        <f t="shared" si="37"/>
        <v>0</v>
      </c>
      <c r="H142" s="752">
        <f t="shared" si="37"/>
        <v>4975</v>
      </c>
      <c r="I142" s="752">
        <f t="shared" si="37"/>
        <v>6445</v>
      </c>
      <c r="J142" s="758"/>
      <c r="K142" s="758"/>
    </row>
    <row r="143" spans="1:11" x14ac:dyDescent="0.2">
      <c r="A143" s="938" t="s">
        <v>644</v>
      </c>
      <c r="B143" s="944" t="s">
        <v>645</v>
      </c>
      <c r="C143" s="783"/>
      <c r="D143" s="752">
        <f t="shared" ref="D143:I143" si="38">SUM(D144:D148)</f>
        <v>4575</v>
      </c>
      <c r="E143" s="752">
        <f t="shared" si="38"/>
        <v>5245</v>
      </c>
      <c r="F143" s="752">
        <f t="shared" si="38"/>
        <v>0</v>
      </c>
      <c r="G143" s="752">
        <f t="shared" si="38"/>
        <v>0</v>
      </c>
      <c r="H143" s="752">
        <f t="shared" si="38"/>
        <v>4575</v>
      </c>
      <c r="I143" s="752">
        <f t="shared" si="38"/>
        <v>5245</v>
      </c>
      <c r="J143" s="758"/>
      <c r="K143" s="943" t="s">
        <v>646</v>
      </c>
    </row>
    <row r="144" spans="1:11" x14ac:dyDescent="0.2">
      <c r="A144" s="939"/>
      <c r="B144" s="941"/>
      <c r="C144" s="741">
        <v>1150</v>
      </c>
      <c r="D144" s="747">
        <v>2380</v>
      </c>
      <c r="E144" s="748">
        <v>2380</v>
      </c>
      <c r="F144" s="748"/>
      <c r="G144" s="748"/>
      <c r="H144" s="748">
        <f t="shared" si="33"/>
        <v>2380</v>
      </c>
      <c r="I144" s="748">
        <f t="shared" si="33"/>
        <v>2380</v>
      </c>
      <c r="J144" s="749"/>
      <c r="K144" s="943"/>
    </row>
    <row r="145" spans="1:11" x14ac:dyDescent="0.2">
      <c r="A145" s="939"/>
      <c r="B145" s="941"/>
      <c r="C145" s="741">
        <v>1210</v>
      </c>
      <c r="D145" s="747">
        <v>120</v>
      </c>
      <c r="E145" s="748">
        <v>120</v>
      </c>
      <c r="F145" s="748"/>
      <c r="G145" s="748"/>
      <c r="H145" s="748">
        <f t="shared" si="33"/>
        <v>120</v>
      </c>
      <c r="I145" s="748">
        <f t="shared" si="33"/>
        <v>120</v>
      </c>
      <c r="J145" s="753"/>
      <c r="K145" s="943"/>
    </row>
    <row r="146" spans="1:11" x14ac:dyDescent="0.2">
      <c r="A146" s="939"/>
      <c r="B146" s="941"/>
      <c r="C146" s="769" t="s">
        <v>647</v>
      </c>
      <c r="D146" s="747">
        <v>275</v>
      </c>
      <c r="E146" s="748">
        <v>125</v>
      </c>
      <c r="F146" s="748"/>
      <c r="G146" s="748"/>
      <c r="H146" s="748">
        <f t="shared" si="33"/>
        <v>275</v>
      </c>
      <c r="I146" s="748">
        <f t="shared" si="33"/>
        <v>125</v>
      </c>
      <c r="J146" s="753"/>
      <c r="K146" s="943"/>
    </row>
    <row r="147" spans="1:11" x14ac:dyDescent="0.2">
      <c r="A147" s="939"/>
      <c r="B147" s="941"/>
      <c r="C147" s="769" t="s">
        <v>599</v>
      </c>
      <c r="D147" s="747">
        <v>0</v>
      </c>
      <c r="E147" s="748">
        <v>1120</v>
      </c>
      <c r="F147" s="748"/>
      <c r="G147" s="748"/>
      <c r="H147" s="748">
        <f>D147+F147</f>
        <v>0</v>
      </c>
      <c r="I147" s="748">
        <f>E147+G147</f>
        <v>1120</v>
      </c>
      <c r="J147" s="753"/>
      <c r="K147" s="943"/>
    </row>
    <row r="148" spans="1:11" x14ac:dyDescent="0.2">
      <c r="A148" s="940"/>
      <c r="B148" s="942"/>
      <c r="C148" s="769">
        <v>2314</v>
      </c>
      <c r="D148" s="747">
        <v>1800</v>
      </c>
      <c r="E148" s="748">
        <v>1500</v>
      </c>
      <c r="F148" s="748"/>
      <c r="G148" s="748"/>
      <c r="H148" s="748">
        <f t="shared" ref="H148:I167" si="39">D148+F148</f>
        <v>1800</v>
      </c>
      <c r="I148" s="748">
        <f t="shared" si="39"/>
        <v>1500</v>
      </c>
      <c r="J148" s="753"/>
      <c r="K148" s="943"/>
    </row>
    <row r="149" spans="1:11" ht="36" customHeight="1" x14ac:dyDescent="0.2">
      <c r="A149" s="938" t="s">
        <v>648</v>
      </c>
      <c r="B149" s="944" t="s">
        <v>649</v>
      </c>
      <c r="C149" s="768"/>
      <c r="D149" s="752">
        <f t="shared" ref="D149:I149" si="40">SUM(D150)</f>
        <v>200</v>
      </c>
      <c r="E149" s="752">
        <f t="shared" si="40"/>
        <v>0</v>
      </c>
      <c r="F149" s="752">
        <f t="shared" si="40"/>
        <v>0</v>
      </c>
      <c r="G149" s="752">
        <f t="shared" si="40"/>
        <v>0</v>
      </c>
      <c r="H149" s="752">
        <f t="shared" si="40"/>
        <v>200</v>
      </c>
      <c r="I149" s="752">
        <f t="shared" si="40"/>
        <v>0</v>
      </c>
      <c r="J149" s="753"/>
      <c r="K149" s="951" t="s">
        <v>650</v>
      </c>
    </row>
    <row r="150" spans="1:11" ht="27" customHeight="1" x14ac:dyDescent="0.2">
      <c r="A150" s="940"/>
      <c r="B150" s="942"/>
      <c r="C150" s="769">
        <v>2314</v>
      </c>
      <c r="D150" s="747">
        <v>200</v>
      </c>
      <c r="E150" s="748"/>
      <c r="F150" s="748"/>
      <c r="G150" s="748"/>
      <c r="H150" s="748">
        <f t="shared" si="39"/>
        <v>200</v>
      </c>
      <c r="I150" s="748">
        <f t="shared" si="39"/>
        <v>0</v>
      </c>
      <c r="J150" s="753"/>
      <c r="K150" s="951"/>
    </row>
    <row r="151" spans="1:11" ht="21.75" customHeight="1" x14ac:dyDescent="0.2">
      <c r="A151" s="938" t="s">
        <v>651</v>
      </c>
      <c r="B151" s="944" t="s">
        <v>652</v>
      </c>
      <c r="C151" s="768"/>
      <c r="D151" s="752">
        <f t="shared" ref="D151:I151" si="41">SUM(D152)</f>
        <v>200</v>
      </c>
      <c r="E151" s="752">
        <f t="shared" si="41"/>
        <v>0</v>
      </c>
      <c r="F151" s="752">
        <f t="shared" si="41"/>
        <v>0</v>
      </c>
      <c r="G151" s="752">
        <f t="shared" si="41"/>
        <v>0</v>
      </c>
      <c r="H151" s="752">
        <f t="shared" si="41"/>
        <v>200</v>
      </c>
      <c r="I151" s="752">
        <f t="shared" si="41"/>
        <v>0</v>
      </c>
      <c r="J151" s="753"/>
      <c r="K151" s="951" t="s">
        <v>653</v>
      </c>
    </row>
    <row r="152" spans="1:11" ht="29.25" customHeight="1" x14ac:dyDescent="0.2">
      <c r="A152" s="940"/>
      <c r="B152" s="942"/>
      <c r="C152" s="769">
        <v>2314</v>
      </c>
      <c r="D152" s="747">
        <v>200</v>
      </c>
      <c r="E152" s="748"/>
      <c r="F152" s="748"/>
      <c r="G152" s="748"/>
      <c r="H152" s="748">
        <f t="shared" si="39"/>
        <v>200</v>
      </c>
      <c r="I152" s="748">
        <f t="shared" si="39"/>
        <v>0</v>
      </c>
      <c r="J152" s="753"/>
      <c r="K152" s="951"/>
    </row>
    <row r="153" spans="1:11" ht="36.75" customHeight="1" x14ac:dyDescent="0.2">
      <c r="A153" s="938" t="s">
        <v>654</v>
      </c>
      <c r="B153" s="944" t="s">
        <v>655</v>
      </c>
      <c r="C153" s="768"/>
      <c r="D153" s="752">
        <f t="shared" ref="D153:I153" si="42">SUM(D154:D155)</f>
        <v>0</v>
      </c>
      <c r="E153" s="752">
        <f t="shared" si="42"/>
        <v>800</v>
      </c>
      <c r="F153" s="752">
        <f t="shared" si="42"/>
        <v>0</v>
      </c>
      <c r="G153" s="752">
        <f t="shared" si="42"/>
        <v>0</v>
      </c>
      <c r="H153" s="752">
        <f t="shared" si="42"/>
        <v>0</v>
      </c>
      <c r="I153" s="752">
        <f t="shared" si="42"/>
        <v>800</v>
      </c>
      <c r="J153" s="753"/>
      <c r="K153" s="951" t="s">
        <v>656</v>
      </c>
    </row>
    <row r="154" spans="1:11" ht="12.75" customHeight="1" x14ac:dyDescent="0.2">
      <c r="A154" s="939"/>
      <c r="B154" s="941"/>
      <c r="C154" s="741">
        <v>1150</v>
      </c>
      <c r="D154" s="747">
        <v>0</v>
      </c>
      <c r="E154" s="748">
        <v>762</v>
      </c>
      <c r="F154" s="748"/>
      <c r="G154" s="748"/>
      <c r="H154" s="748">
        <f t="shared" si="39"/>
        <v>0</v>
      </c>
      <c r="I154" s="748">
        <f t="shared" si="39"/>
        <v>762</v>
      </c>
      <c r="J154" s="753"/>
      <c r="K154" s="951"/>
    </row>
    <row r="155" spans="1:11" ht="12.75" customHeight="1" x14ac:dyDescent="0.2">
      <c r="A155" s="940"/>
      <c r="B155" s="942"/>
      <c r="C155" s="741">
        <v>1210</v>
      </c>
      <c r="D155" s="747">
        <v>0</v>
      </c>
      <c r="E155" s="748">
        <v>38</v>
      </c>
      <c r="F155" s="748"/>
      <c r="G155" s="748"/>
      <c r="H155" s="748">
        <f t="shared" si="39"/>
        <v>0</v>
      </c>
      <c r="I155" s="748">
        <f t="shared" si="39"/>
        <v>38</v>
      </c>
      <c r="J155" s="753"/>
      <c r="K155" s="951"/>
    </row>
    <row r="156" spans="1:11" ht="24" customHeight="1" x14ac:dyDescent="0.2">
      <c r="A156" s="938" t="s">
        <v>657</v>
      </c>
      <c r="B156" s="944" t="s">
        <v>658</v>
      </c>
      <c r="C156" s="768"/>
      <c r="D156" s="752">
        <f t="shared" ref="D156:I156" si="43">SUM(D157)</f>
        <v>0</v>
      </c>
      <c r="E156" s="752">
        <f t="shared" si="43"/>
        <v>400</v>
      </c>
      <c r="F156" s="752">
        <f t="shared" si="43"/>
        <v>0</v>
      </c>
      <c r="G156" s="752">
        <f t="shared" si="43"/>
        <v>0</v>
      </c>
      <c r="H156" s="752">
        <f t="shared" si="43"/>
        <v>0</v>
      </c>
      <c r="I156" s="752">
        <f t="shared" si="43"/>
        <v>400</v>
      </c>
      <c r="J156" s="753"/>
      <c r="K156" s="951" t="s">
        <v>659</v>
      </c>
    </row>
    <row r="157" spans="1:11" ht="12.75" customHeight="1" x14ac:dyDescent="0.2">
      <c r="A157" s="940"/>
      <c r="B157" s="941"/>
      <c r="C157" s="741">
        <v>2262</v>
      </c>
      <c r="D157" s="747">
        <v>0</v>
      </c>
      <c r="E157" s="748">
        <v>400</v>
      </c>
      <c r="F157" s="748"/>
      <c r="G157" s="748"/>
      <c r="H157" s="748">
        <f t="shared" si="39"/>
        <v>0</v>
      </c>
      <c r="I157" s="748">
        <f t="shared" si="39"/>
        <v>400</v>
      </c>
      <c r="J157" s="753"/>
      <c r="K157" s="951"/>
    </row>
    <row r="158" spans="1:11" x14ac:dyDescent="0.2">
      <c r="A158" s="784" t="s">
        <v>660</v>
      </c>
      <c r="B158" s="756" t="s">
        <v>661</v>
      </c>
      <c r="C158" s="785"/>
      <c r="D158" s="752">
        <f t="shared" ref="D158:I158" si="44">SUM(D159,D161,D168,D174,D179,D181,D183,D185,D190,D197)</f>
        <v>61149</v>
      </c>
      <c r="E158" s="752">
        <f t="shared" si="44"/>
        <v>0</v>
      </c>
      <c r="F158" s="752">
        <f t="shared" si="44"/>
        <v>-1688</v>
      </c>
      <c r="G158" s="752">
        <f t="shared" si="44"/>
        <v>0</v>
      </c>
      <c r="H158" s="752">
        <f t="shared" si="44"/>
        <v>59461</v>
      </c>
      <c r="I158" s="752">
        <f t="shared" si="44"/>
        <v>0</v>
      </c>
      <c r="J158" s="753"/>
      <c r="K158" s="753"/>
    </row>
    <row r="159" spans="1:11" ht="16.5" customHeight="1" x14ac:dyDescent="0.2">
      <c r="A159" s="938" t="s">
        <v>662</v>
      </c>
      <c r="B159" s="937" t="s">
        <v>663</v>
      </c>
      <c r="C159" s="768"/>
      <c r="D159" s="752">
        <f t="shared" ref="D159:I159" si="45">SUM(D160)</f>
        <v>876</v>
      </c>
      <c r="E159" s="752">
        <f t="shared" si="45"/>
        <v>0</v>
      </c>
      <c r="F159" s="752">
        <f t="shared" si="45"/>
        <v>0</v>
      </c>
      <c r="G159" s="752">
        <f t="shared" si="45"/>
        <v>0</v>
      </c>
      <c r="H159" s="752">
        <f t="shared" si="45"/>
        <v>876</v>
      </c>
      <c r="I159" s="752">
        <f t="shared" si="45"/>
        <v>0</v>
      </c>
      <c r="J159" s="753"/>
      <c r="K159" s="951" t="s">
        <v>664</v>
      </c>
    </row>
    <row r="160" spans="1:11" ht="12.75" customHeight="1" x14ac:dyDescent="0.2">
      <c r="A160" s="940"/>
      <c r="B160" s="933"/>
      <c r="C160" s="769" t="s">
        <v>647</v>
      </c>
      <c r="D160" s="747">
        <v>876</v>
      </c>
      <c r="E160" s="747"/>
      <c r="F160" s="747"/>
      <c r="G160" s="747"/>
      <c r="H160" s="748">
        <f t="shared" si="39"/>
        <v>876</v>
      </c>
      <c r="I160" s="748">
        <f t="shared" si="39"/>
        <v>0</v>
      </c>
      <c r="J160" s="754"/>
      <c r="K160" s="951"/>
    </row>
    <row r="161" spans="1:11" x14ac:dyDescent="0.2">
      <c r="A161" s="945" t="s">
        <v>665</v>
      </c>
      <c r="B161" s="947" t="s">
        <v>666</v>
      </c>
      <c r="C161" s="768"/>
      <c r="D161" s="752">
        <f t="shared" ref="D161:I161" si="46">SUM(D162:D167)</f>
        <v>8359</v>
      </c>
      <c r="E161" s="752">
        <f t="shared" si="46"/>
        <v>0</v>
      </c>
      <c r="F161" s="752">
        <f t="shared" si="46"/>
        <v>0</v>
      </c>
      <c r="G161" s="752">
        <f t="shared" si="46"/>
        <v>0</v>
      </c>
      <c r="H161" s="752">
        <f t="shared" si="46"/>
        <v>8359</v>
      </c>
      <c r="I161" s="752">
        <f t="shared" si="46"/>
        <v>0</v>
      </c>
      <c r="J161" s="749"/>
      <c r="K161" s="943" t="s">
        <v>667</v>
      </c>
    </row>
    <row r="162" spans="1:11" x14ac:dyDescent="0.2">
      <c r="A162" s="949"/>
      <c r="B162" s="950"/>
      <c r="C162" s="741">
        <v>1150</v>
      </c>
      <c r="D162" s="747">
        <v>300</v>
      </c>
      <c r="E162" s="748"/>
      <c r="F162" s="748"/>
      <c r="G162" s="748"/>
      <c r="H162" s="748">
        <f t="shared" si="39"/>
        <v>300</v>
      </c>
      <c r="I162" s="748">
        <f t="shared" si="39"/>
        <v>0</v>
      </c>
      <c r="J162" s="747"/>
      <c r="K162" s="943"/>
    </row>
    <row r="163" spans="1:11" x14ac:dyDescent="0.2">
      <c r="A163" s="949"/>
      <c r="B163" s="950"/>
      <c r="C163" s="741">
        <v>1210</v>
      </c>
      <c r="D163" s="747">
        <v>15</v>
      </c>
      <c r="E163" s="748"/>
      <c r="F163" s="748"/>
      <c r="G163" s="748"/>
      <c r="H163" s="748">
        <f t="shared" si="39"/>
        <v>15</v>
      </c>
      <c r="I163" s="748">
        <f t="shared" si="39"/>
        <v>0</v>
      </c>
      <c r="J163" s="758"/>
      <c r="K163" s="943"/>
    </row>
    <row r="164" spans="1:11" x14ac:dyDescent="0.2">
      <c r="A164" s="949"/>
      <c r="B164" s="950"/>
      <c r="C164" s="741">
        <v>2231</v>
      </c>
      <c r="D164" s="747">
        <v>2500</v>
      </c>
      <c r="E164" s="748"/>
      <c r="F164" s="748"/>
      <c r="G164" s="748"/>
      <c r="H164" s="748">
        <f t="shared" si="39"/>
        <v>2500</v>
      </c>
      <c r="I164" s="748">
        <f t="shared" si="39"/>
        <v>0</v>
      </c>
      <c r="J164" s="758"/>
      <c r="K164" s="943"/>
    </row>
    <row r="165" spans="1:11" x14ac:dyDescent="0.2">
      <c r="A165" s="949"/>
      <c r="B165" s="950"/>
      <c r="C165" s="741">
        <v>2264</v>
      </c>
      <c r="D165" s="747">
        <v>344</v>
      </c>
      <c r="E165" s="748"/>
      <c r="F165" s="748"/>
      <c r="G165" s="748"/>
      <c r="H165" s="748">
        <f t="shared" si="39"/>
        <v>344</v>
      </c>
      <c r="I165" s="748">
        <f t="shared" si="39"/>
        <v>0</v>
      </c>
      <c r="J165" s="758"/>
      <c r="K165" s="943"/>
    </row>
    <row r="166" spans="1:11" x14ac:dyDescent="0.2">
      <c r="A166" s="949"/>
      <c r="B166" s="950"/>
      <c r="C166" s="741">
        <v>2279</v>
      </c>
      <c r="D166" s="747">
        <v>5200</v>
      </c>
      <c r="E166" s="748"/>
      <c r="F166" s="748"/>
      <c r="G166" s="748"/>
      <c r="H166" s="748">
        <f t="shared" si="39"/>
        <v>5200</v>
      </c>
      <c r="I166" s="748">
        <f t="shared" si="39"/>
        <v>0</v>
      </c>
      <c r="J166" s="749"/>
      <c r="K166" s="943"/>
    </row>
    <row r="167" spans="1:11" x14ac:dyDescent="0.2">
      <c r="A167" s="946"/>
      <c r="B167" s="948"/>
      <c r="C167" s="769">
        <v>2314</v>
      </c>
      <c r="D167" s="747">
        <v>0</v>
      </c>
      <c r="E167" s="748"/>
      <c r="F167" s="748"/>
      <c r="G167" s="748"/>
      <c r="H167" s="748">
        <f t="shared" si="39"/>
        <v>0</v>
      </c>
      <c r="I167" s="748">
        <f t="shared" si="39"/>
        <v>0</v>
      </c>
      <c r="J167" s="753"/>
      <c r="K167" s="943"/>
    </row>
    <row r="168" spans="1:11" x14ac:dyDescent="0.2">
      <c r="A168" s="938" t="s">
        <v>668</v>
      </c>
      <c r="B168" s="944" t="s">
        <v>614</v>
      </c>
      <c r="C168" s="768"/>
      <c r="D168" s="752">
        <f t="shared" ref="D168:I168" si="47">SUM(D169:D173)</f>
        <v>5300</v>
      </c>
      <c r="E168" s="752">
        <f t="shared" si="47"/>
        <v>0</v>
      </c>
      <c r="F168" s="752">
        <f t="shared" si="47"/>
        <v>0</v>
      </c>
      <c r="G168" s="752">
        <f t="shared" si="47"/>
        <v>0</v>
      </c>
      <c r="H168" s="752">
        <f t="shared" si="47"/>
        <v>5300</v>
      </c>
      <c r="I168" s="752">
        <f t="shared" si="47"/>
        <v>0</v>
      </c>
      <c r="J168" s="753"/>
      <c r="K168" s="951" t="s">
        <v>669</v>
      </c>
    </row>
    <row r="169" spans="1:11" x14ac:dyDescent="0.2">
      <c r="A169" s="939"/>
      <c r="B169" s="941"/>
      <c r="C169" s="741">
        <v>1150</v>
      </c>
      <c r="D169" s="747">
        <v>1537</v>
      </c>
      <c r="E169" s="751"/>
      <c r="F169" s="781"/>
      <c r="G169" s="751"/>
      <c r="H169" s="748">
        <f>D169+F169</f>
        <v>1537</v>
      </c>
      <c r="I169" s="748">
        <f>E169+G169</f>
        <v>0</v>
      </c>
      <c r="J169" s="749"/>
      <c r="K169" s="951"/>
    </row>
    <row r="170" spans="1:11" x14ac:dyDescent="0.2">
      <c r="A170" s="939"/>
      <c r="B170" s="941"/>
      <c r="C170" s="741">
        <v>1210</v>
      </c>
      <c r="D170" s="747">
        <v>78</v>
      </c>
      <c r="E170" s="747"/>
      <c r="F170" s="747"/>
      <c r="G170" s="747"/>
      <c r="H170" s="748">
        <f t="shared" ref="H170:I189" si="48">D170+F170</f>
        <v>78</v>
      </c>
      <c r="I170" s="748">
        <f t="shared" si="48"/>
        <v>0</v>
      </c>
      <c r="J170" s="749"/>
      <c r="K170" s="951"/>
    </row>
    <row r="171" spans="1:11" x14ac:dyDescent="0.2">
      <c r="A171" s="939"/>
      <c r="B171" s="941"/>
      <c r="C171" s="741">
        <v>2264</v>
      </c>
      <c r="D171" s="747">
        <v>1100</v>
      </c>
      <c r="E171" s="748"/>
      <c r="F171" s="748"/>
      <c r="G171" s="748"/>
      <c r="H171" s="748">
        <f t="shared" si="48"/>
        <v>1100</v>
      </c>
      <c r="I171" s="748">
        <f t="shared" si="48"/>
        <v>0</v>
      </c>
      <c r="J171" s="749"/>
      <c r="K171" s="951"/>
    </row>
    <row r="172" spans="1:11" x14ac:dyDescent="0.2">
      <c r="A172" s="939"/>
      <c r="B172" s="941"/>
      <c r="C172" s="741">
        <v>2279</v>
      </c>
      <c r="D172" s="747">
        <v>2367</v>
      </c>
      <c r="E172" s="748"/>
      <c r="F172" s="748"/>
      <c r="G172" s="748"/>
      <c r="H172" s="748">
        <f t="shared" si="48"/>
        <v>2367</v>
      </c>
      <c r="I172" s="748">
        <f t="shared" si="48"/>
        <v>0</v>
      </c>
      <c r="J172" s="749"/>
      <c r="K172" s="951"/>
    </row>
    <row r="173" spans="1:11" x14ac:dyDescent="0.2">
      <c r="A173" s="940"/>
      <c r="B173" s="942"/>
      <c r="C173" s="769">
        <v>2314</v>
      </c>
      <c r="D173" s="747">
        <v>218</v>
      </c>
      <c r="E173" s="748"/>
      <c r="F173" s="748"/>
      <c r="G173" s="748"/>
      <c r="H173" s="748">
        <f t="shared" si="48"/>
        <v>218</v>
      </c>
      <c r="I173" s="748">
        <f t="shared" si="48"/>
        <v>0</v>
      </c>
      <c r="J173" s="749"/>
      <c r="K173" s="951"/>
    </row>
    <row r="174" spans="1:11" x14ac:dyDescent="0.2">
      <c r="A174" s="922" t="s">
        <v>670</v>
      </c>
      <c r="B174" s="932" t="s">
        <v>671</v>
      </c>
      <c r="C174" s="777"/>
      <c r="D174" s="565">
        <f t="shared" ref="D174:I174" si="49">SUM(D175:D178)</f>
        <v>2555</v>
      </c>
      <c r="E174" s="565">
        <f t="shared" si="49"/>
        <v>0</v>
      </c>
      <c r="F174" s="565">
        <f t="shared" si="49"/>
        <v>0</v>
      </c>
      <c r="G174" s="565">
        <f t="shared" si="49"/>
        <v>0</v>
      </c>
      <c r="H174" s="565">
        <f t="shared" si="49"/>
        <v>2555</v>
      </c>
      <c r="I174" s="565">
        <f t="shared" si="49"/>
        <v>0</v>
      </c>
      <c r="J174" s="762"/>
      <c r="K174" s="928" t="s">
        <v>672</v>
      </c>
    </row>
    <row r="175" spans="1:11" x14ac:dyDescent="0.2">
      <c r="A175" s="923"/>
      <c r="B175" s="937"/>
      <c r="C175" s="761">
        <v>1150</v>
      </c>
      <c r="D175" s="562">
        <v>1383</v>
      </c>
      <c r="E175" s="60"/>
      <c r="F175" s="60"/>
      <c r="G175" s="60"/>
      <c r="H175" s="60">
        <f t="shared" si="48"/>
        <v>1383</v>
      </c>
      <c r="I175" s="60">
        <f t="shared" si="48"/>
        <v>0</v>
      </c>
      <c r="J175" s="760"/>
      <c r="K175" s="928"/>
    </row>
    <row r="176" spans="1:11" x14ac:dyDescent="0.2">
      <c r="A176" s="923"/>
      <c r="B176" s="937"/>
      <c r="C176" s="761">
        <v>1210</v>
      </c>
      <c r="D176" s="562">
        <v>70</v>
      </c>
      <c r="E176" s="60"/>
      <c r="F176" s="60"/>
      <c r="G176" s="60"/>
      <c r="H176" s="60">
        <f t="shared" si="48"/>
        <v>70</v>
      </c>
      <c r="I176" s="60">
        <f t="shared" si="48"/>
        <v>0</v>
      </c>
      <c r="J176" s="760"/>
      <c r="K176" s="928"/>
    </row>
    <row r="177" spans="1:11" x14ac:dyDescent="0.2">
      <c r="A177" s="923"/>
      <c r="B177" s="937"/>
      <c r="C177" s="761">
        <v>2264</v>
      </c>
      <c r="D177" s="562">
        <v>327</v>
      </c>
      <c r="E177" s="60"/>
      <c r="F177" s="60"/>
      <c r="G177" s="60"/>
      <c r="H177" s="60">
        <f t="shared" si="48"/>
        <v>327</v>
      </c>
      <c r="I177" s="60">
        <f t="shared" si="48"/>
        <v>0</v>
      </c>
      <c r="J177" s="760"/>
      <c r="K177" s="928"/>
    </row>
    <row r="178" spans="1:11" x14ac:dyDescent="0.2">
      <c r="A178" s="924"/>
      <c r="B178" s="933"/>
      <c r="C178" s="767">
        <v>2314</v>
      </c>
      <c r="D178" s="562">
        <v>775</v>
      </c>
      <c r="E178" s="60"/>
      <c r="F178" s="60"/>
      <c r="G178" s="60"/>
      <c r="H178" s="60">
        <f t="shared" si="48"/>
        <v>775</v>
      </c>
      <c r="I178" s="60">
        <f t="shared" si="48"/>
        <v>0</v>
      </c>
      <c r="J178" s="760"/>
      <c r="K178" s="928"/>
    </row>
    <row r="179" spans="1:11" ht="13.5" customHeight="1" x14ac:dyDescent="0.2">
      <c r="A179" s="938" t="s">
        <v>673</v>
      </c>
      <c r="B179" s="944" t="s">
        <v>674</v>
      </c>
      <c r="C179" s="768"/>
      <c r="D179" s="752">
        <f t="shared" ref="D179:I179" si="50">SUM(D180)</f>
        <v>2000</v>
      </c>
      <c r="E179" s="752">
        <f t="shared" si="50"/>
        <v>0</v>
      </c>
      <c r="F179" s="752">
        <f t="shared" si="50"/>
        <v>0</v>
      </c>
      <c r="G179" s="752">
        <f t="shared" si="50"/>
        <v>0</v>
      </c>
      <c r="H179" s="752">
        <f t="shared" si="50"/>
        <v>2000</v>
      </c>
      <c r="I179" s="752">
        <f t="shared" si="50"/>
        <v>0</v>
      </c>
      <c r="J179" s="753"/>
      <c r="K179" s="943" t="s">
        <v>675</v>
      </c>
    </row>
    <row r="180" spans="1:11" ht="12.75" customHeight="1" x14ac:dyDescent="0.2">
      <c r="A180" s="940"/>
      <c r="B180" s="942"/>
      <c r="C180" s="741">
        <v>2279</v>
      </c>
      <c r="D180" s="747">
        <v>2000</v>
      </c>
      <c r="E180" s="748"/>
      <c r="F180" s="748"/>
      <c r="G180" s="748"/>
      <c r="H180" s="748">
        <f t="shared" si="48"/>
        <v>2000</v>
      </c>
      <c r="I180" s="748">
        <f t="shared" si="48"/>
        <v>0</v>
      </c>
      <c r="J180" s="753"/>
      <c r="K180" s="943"/>
    </row>
    <row r="181" spans="1:11" ht="17.25" customHeight="1" x14ac:dyDescent="0.2">
      <c r="A181" s="938" t="s">
        <v>676</v>
      </c>
      <c r="B181" s="944" t="s">
        <v>677</v>
      </c>
      <c r="C181" s="768"/>
      <c r="D181" s="752">
        <f t="shared" ref="D181:I181" si="51">SUM(D182)</f>
        <v>5000</v>
      </c>
      <c r="E181" s="752">
        <f t="shared" si="51"/>
        <v>0</v>
      </c>
      <c r="F181" s="752">
        <f t="shared" si="51"/>
        <v>0</v>
      </c>
      <c r="G181" s="752">
        <f t="shared" si="51"/>
        <v>0</v>
      </c>
      <c r="H181" s="752">
        <f t="shared" si="51"/>
        <v>5000</v>
      </c>
      <c r="I181" s="752">
        <f t="shared" si="51"/>
        <v>0</v>
      </c>
      <c r="J181" s="753"/>
      <c r="K181" s="943" t="s">
        <v>678</v>
      </c>
    </row>
    <row r="182" spans="1:11" ht="42" customHeight="1" x14ac:dyDescent="0.2">
      <c r="A182" s="940"/>
      <c r="B182" s="942"/>
      <c r="C182" s="741">
        <v>2279</v>
      </c>
      <c r="D182" s="747">
        <v>5000</v>
      </c>
      <c r="E182" s="748"/>
      <c r="F182" s="748"/>
      <c r="G182" s="748"/>
      <c r="H182" s="748">
        <f t="shared" si="48"/>
        <v>5000</v>
      </c>
      <c r="I182" s="748">
        <f t="shared" si="48"/>
        <v>0</v>
      </c>
      <c r="J182" s="753"/>
      <c r="K182" s="943"/>
    </row>
    <row r="183" spans="1:11" ht="24" customHeight="1" x14ac:dyDescent="0.2">
      <c r="A183" s="945" t="s">
        <v>679</v>
      </c>
      <c r="B183" s="947" t="s">
        <v>680</v>
      </c>
      <c r="C183" s="768"/>
      <c r="D183" s="752">
        <f t="shared" ref="D183:I183" si="52">SUM(D184)</f>
        <v>1500</v>
      </c>
      <c r="E183" s="752">
        <f t="shared" si="52"/>
        <v>0</v>
      </c>
      <c r="F183" s="752">
        <f t="shared" si="52"/>
        <v>0</v>
      </c>
      <c r="G183" s="752">
        <f t="shared" si="52"/>
        <v>0</v>
      </c>
      <c r="H183" s="752">
        <f t="shared" si="52"/>
        <v>1500</v>
      </c>
      <c r="I183" s="752">
        <f t="shared" si="52"/>
        <v>0</v>
      </c>
      <c r="J183" s="754"/>
      <c r="K183" s="943" t="s">
        <v>681</v>
      </c>
    </row>
    <row r="184" spans="1:11" ht="12.75" customHeight="1" x14ac:dyDescent="0.2">
      <c r="A184" s="946"/>
      <c r="B184" s="948"/>
      <c r="C184" s="741">
        <v>2279</v>
      </c>
      <c r="D184" s="747">
        <v>1500</v>
      </c>
      <c r="E184" s="748"/>
      <c r="F184" s="748"/>
      <c r="G184" s="748"/>
      <c r="H184" s="748">
        <f t="shared" si="48"/>
        <v>1500</v>
      </c>
      <c r="I184" s="748">
        <f t="shared" si="48"/>
        <v>0</v>
      </c>
      <c r="J184" s="754"/>
      <c r="K184" s="943"/>
    </row>
    <row r="185" spans="1:11" x14ac:dyDescent="0.2">
      <c r="A185" s="938" t="s">
        <v>682</v>
      </c>
      <c r="B185" s="941" t="s">
        <v>683</v>
      </c>
      <c r="C185" s="768"/>
      <c r="D185" s="752">
        <f t="shared" ref="D185:I185" si="53">SUM(D186:D189)</f>
        <v>2714</v>
      </c>
      <c r="E185" s="752">
        <f t="shared" si="53"/>
        <v>0</v>
      </c>
      <c r="F185" s="752">
        <f t="shared" si="53"/>
        <v>0</v>
      </c>
      <c r="G185" s="752">
        <f t="shared" si="53"/>
        <v>0</v>
      </c>
      <c r="H185" s="752">
        <f t="shared" si="53"/>
        <v>2714</v>
      </c>
      <c r="I185" s="752">
        <f t="shared" si="53"/>
        <v>0</v>
      </c>
      <c r="J185" s="747"/>
      <c r="K185" s="943" t="s">
        <v>615</v>
      </c>
    </row>
    <row r="186" spans="1:11" x14ac:dyDescent="0.2">
      <c r="A186" s="939"/>
      <c r="B186" s="941"/>
      <c r="C186" s="741">
        <v>1150</v>
      </c>
      <c r="D186" s="747">
        <v>762</v>
      </c>
      <c r="E186" s="748"/>
      <c r="F186" s="748"/>
      <c r="G186" s="748"/>
      <c r="H186" s="748">
        <f t="shared" si="48"/>
        <v>762</v>
      </c>
      <c r="I186" s="748">
        <f t="shared" si="48"/>
        <v>0</v>
      </c>
      <c r="J186" s="758"/>
      <c r="K186" s="943"/>
    </row>
    <row r="187" spans="1:11" x14ac:dyDescent="0.2">
      <c r="A187" s="939"/>
      <c r="B187" s="941"/>
      <c r="C187" s="741">
        <v>1210</v>
      </c>
      <c r="D187" s="747">
        <v>38</v>
      </c>
      <c r="E187" s="748"/>
      <c r="F187" s="748"/>
      <c r="G187" s="748"/>
      <c r="H187" s="748">
        <f t="shared" si="48"/>
        <v>38</v>
      </c>
      <c r="I187" s="748">
        <f t="shared" si="48"/>
        <v>0</v>
      </c>
      <c r="J187" s="749"/>
      <c r="K187" s="943"/>
    </row>
    <row r="188" spans="1:11" x14ac:dyDescent="0.2">
      <c r="A188" s="939"/>
      <c r="B188" s="941"/>
      <c r="C188" s="741">
        <v>2264</v>
      </c>
      <c r="D188" s="747">
        <v>1414</v>
      </c>
      <c r="E188" s="748"/>
      <c r="F188" s="748"/>
      <c r="G188" s="748"/>
      <c r="H188" s="748">
        <f t="shared" si="48"/>
        <v>1414</v>
      </c>
      <c r="I188" s="748"/>
      <c r="J188" s="749"/>
      <c r="K188" s="943"/>
    </row>
    <row r="189" spans="1:11" x14ac:dyDescent="0.2">
      <c r="A189" s="940"/>
      <c r="B189" s="942"/>
      <c r="C189" s="769">
        <v>2314</v>
      </c>
      <c r="D189" s="747">
        <v>500</v>
      </c>
      <c r="E189" s="747"/>
      <c r="F189" s="747"/>
      <c r="G189" s="747"/>
      <c r="H189" s="748">
        <f t="shared" si="48"/>
        <v>500</v>
      </c>
      <c r="I189" s="748">
        <f t="shared" si="48"/>
        <v>0</v>
      </c>
      <c r="J189" s="753"/>
      <c r="K189" s="943"/>
    </row>
    <row r="190" spans="1:11" ht="64.5" customHeight="1" x14ac:dyDescent="0.2">
      <c r="A190" s="938" t="s">
        <v>684</v>
      </c>
      <c r="B190" s="944" t="s">
        <v>685</v>
      </c>
      <c r="C190" s="768"/>
      <c r="D190" s="752">
        <f t="shared" ref="D190:I190" si="54">SUM(D191:D196)</f>
        <v>21171</v>
      </c>
      <c r="E190" s="752">
        <f t="shared" si="54"/>
        <v>0</v>
      </c>
      <c r="F190" s="752">
        <f t="shared" si="54"/>
        <v>-1688</v>
      </c>
      <c r="G190" s="752">
        <f t="shared" si="54"/>
        <v>0</v>
      </c>
      <c r="H190" s="752">
        <f t="shared" si="54"/>
        <v>19483</v>
      </c>
      <c r="I190" s="752">
        <f t="shared" si="54"/>
        <v>0</v>
      </c>
      <c r="J190" s="749" t="s">
        <v>686</v>
      </c>
      <c r="K190" s="928" t="s">
        <v>687</v>
      </c>
    </row>
    <row r="191" spans="1:11" x14ac:dyDescent="0.2">
      <c r="A191" s="939"/>
      <c r="B191" s="941"/>
      <c r="C191" s="741">
        <v>1150</v>
      </c>
      <c r="D191" s="747">
        <v>4903</v>
      </c>
      <c r="E191" s="747"/>
      <c r="F191" s="747"/>
      <c r="G191" s="747"/>
      <c r="H191" s="748">
        <f>D191+F191</f>
        <v>4903</v>
      </c>
      <c r="I191" s="748">
        <f>E191+G191</f>
        <v>0</v>
      </c>
      <c r="J191" s="749"/>
      <c r="K191" s="928"/>
    </row>
    <row r="192" spans="1:11" x14ac:dyDescent="0.2">
      <c r="A192" s="939"/>
      <c r="B192" s="941"/>
      <c r="C192" s="741">
        <v>1210</v>
      </c>
      <c r="D192" s="747">
        <v>246</v>
      </c>
      <c r="E192" s="748"/>
      <c r="F192" s="748"/>
      <c r="G192" s="748"/>
      <c r="H192" s="748">
        <f t="shared" ref="H192:I218" si="55">D192+F192</f>
        <v>246</v>
      </c>
      <c r="I192" s="748">
        <f t="shared" si="55"/>
        <v>0</v>
      </c>
      <c r="J192" s="749"/>
      <c r="K192" s="928"/>
    </row>
    <row r="193" spans="1:13" x14ac:dyDescent="0.2">
      <c r="A193" s="939"/>
      <c r="B193" s="941"/>
      <c r="C193" s="741">
        <v>2231</v>
      </c>
      <c r="D193" s="747">
        <v>450</v>
      </c>
      <c r="E193" s="557"/>
      <c r="F193" s="557">
        <v>-450</v>
      </c>
      <c r="G193" s="557"/>
      <c r="H193" s="748">
        <f t="shared" si="55"/>
        <v>0</v>
      </c>
      <c r="I193" s="748">
        <f t="shared" si="55"/>
        <v>0</v>
      </c>
      <c r="J193" s="749"/>
      <c r="K193" s="928"/>
    </row>
    <row r="194" spans="1:13" x14ac:dyDescent="0.2">
      <c r="A194" s="939"/>
      <c r="B194" s="941"/>
      <c r="C194" s="741">
        <v>2264</v>
      </c>
      <c r="D194" s="747">
        <v>14492</v>
      </c>
      <c r="E194" s="751"/>
      <c r="F194" s="781">
        <v>-7106</v>
      </c>
      <c r="G194" s="751"/>
      <c r="H194" s="748">
        <f t="shared" si="55"/>
        <v>7386</v>
      </c>
      <c r="I194" s="748">
        <f t="shared" si="55"/>
        <v>0</v>
      </c>
      <c r="J194" s="749"/>
      <c r="K194" s="928"/>
    </row>
    <row r="195" spans="1:13" x14ac:dyDescent="0.2">
      <c r="A195" s="939"/>
      <c r="B195" s="941"/>
      <c r="C195" s="741">
        <v>2279</v>
      </c>
      <c r="D195" s="747">
        <v>380</v>
      </c>
      <c r="E195" s="747"/>
      <c r="F195" s="747">
        <v>6054</v>
      </c>
      <c r="G195" s="747"/>
      <c r="H195" s="748">
        <f t="shared" si="55"/>
        <v>6434</v>
      </c>
      <c r="I195" s="748">
        <f t="shared" si="55"/>
        <v>0</v>
      </c>
      <c r="J195" s="749"/>
      <c r="K195" s="928"/>
    </row>
    <row r="196" spans="1:13" x14ac:dyDescent="0.2">
      <c r="A196" s="940"/>
      <c r="B196" s="942"/>
      <c r="C196" s="769">
        <v>2314</v>
      </c>
      <c r="D196" s="747">
        <v>700</v>
      </c>
      <c r="E196" s="748"/>
      <c r="F196" s="748">
        <v>-186</v>
      </c>
      <c r="G196" s="748"/>
      <c r="H196" s="748">
        <f t="shared" si="55"/>
        <v>514</v>
      </c>
      <c r="I196" s="748">
        <f t="shared" si="55"/>
        <v>0</v>
      </c>
      <c r="J196" s="749"/>
      <c r="K196" s="928"/>
    </row>
    <row r="197" spans="1:13" x14ac:dyDescent="0.2">
      <c r="A197" s="922" t="s">
        <v>688</v>
      </c>
      <c r="B197" s="932" t="s">
        <v>689</v>
      </c>
      <c r="C197" s="767"/>
      <c r="D197" s="565">
        <f t="shared" ref="D197:I197" si="56">SUM(D198:D202)</f>
        <v>11674</v>
      </c>
      <c r="E197" s="565">
        <f t="shared" si="56"/>
        <v>0</v>
      </c>
      <c r="F197" s="565">
        <f t="shared" si="56"/>
        <v>0</v>
      </c>
      <c r="G197" s="565">
        <f t="shared" si="56"/>
        <v>0</v>
      </c>
      <c r="H197" s="565">
        <f t="shared" si="56"/>
        <v>11674</v>
      </c>
      <c r="I197" s="565">
        <f t="shared" si="56"/>
        <v>0</v>
      </c>
      <c r="J197" s="760"/>
      <c r="K197" s="928" t="s">
        <v>690</v>
      </c>
      <c r="L197" s="675"/>
    </row>
    <row r="198" spans="1:13" x14ac:dyDescent="0.2">
      <c r="A198" s="923"/>
      <c r="B198" s="937"/>
      <c r="C198" s="767" t="s">
        <v>691</v>
      </c>
      <c r="D198" s="562">
        <v>300</v>
      </c>
      <c r="E198" s="565"/>
      <c r="F198" s="565"/>
      <c r="G198" s="565"/>
      <c r="H198" s="60">
        <f t="shared" ref="H198:I202" si="57">D198+F198</f>
        <v>300</v>
      </c>
      <c r="I198" s="60">
        <f t="shared" si="57"/>
        <v>0</v>
      </c>
      <c r="J198" s="760"/>
      <c r="K198" s="928"/>
      <c r="L198" s="675"/>
    </row>
    <row r="199" spans="1:13" x14ac:dyDescent="0.2">
      <c r="A199" s="923"/>
      <c r="B199" s="937"/>
      <c r="C199" s="767" t="s">
        <v>692</v>
      </c>
      <c r="D199" s="562">
        <v>300</v>
      </c>
      <c r="E199" s="60"/>
      <c r="F199" s="60"/>
      <c r="G199" s="60"/>
      <c r="H199" s="60">
        <f t="shared" si="57"/>
        <v>300</v>
      </c>
      <c r="I199" s="60">
        <f t="shared" si="57"/>
        <v>0</v>
      </c>
      <c r="J199" s="760"/>
      <c r="K199" s="928"/>
      <c r="L199" s="675"/>
    </row>
    <row r="200" spans="1:13" x14ac:dyDescent="0.2">
      <c r="A200" s="923"/>
      <c r="B200" s="937"/>
      <c r="C200" s="767" t="s">
        <v>693</v>
      </c>
      <c r="D200" s="562">
        <v>9524</v>
      </c>
      <c r="E200" s="60"/>
      <c r="F200" s="60"/>
      <c r="G200" s="60"/>
      <c r="H200" s="60">
        <f t="shared" si="57"/>
        <v>9524</v>
      </c>
      <c r="I200" s="60">
        <f t="shared" si="57"/>
        <v>0</v>
      </c>
      <c r="J200" s="760"/>
      <c r="K200" s="928"/>
      <c r="L200" s="675"/>
    </row>
    <row r="201" spans="1:13" x14ac:dyDescent="0.2">
      <c r="A201" s="923"/>
      <c r="B201" s="937"/>
      <c r="C201" s="767" t="s">
        <v>647</v>
      </c>
      <c r="D201" s="562">
        <v>1200</v>
      </c>
      <c r="E201" s="60"/>
      <c r="F201" s="60"/>
      <c r="G201" s="60"/>
      <c r="H201" s="60">
        <f t="shared" si="57"/>
        <v>1200</v>
      </c>
      <c r="I201" s="60">
        <f t="shared" si="57"/>
        <v>0</v>
      </c>
      <c r="J201" s="760"/>
      <c r="K201" s="928"/>
      <c r="L201" s="675"/>
    </row>
    <row r="202" spans="1:13" x14ac:dyDescent="0.2">
      <c r="A202" s="924"/>
      <c r="B202" s="933"/>
      <c r="C202" s="767" t="s">
        <v>694</v>
      </c>
      <c r="D202" s="562">
        <v>350</v>
      </c>
      <c r="E202" s="60"/>
      <c r="F202" s="60"/>
      <c r="G202" s="60"/>
      <c r="H202" s="60">
        <f t="shared" si="55"/>
        <v>350</v>
      </c>
      <c r="I202" s="60">
        <f t="shared" si="57"/>
        <v>0</v>
      </c>
      <c r="J202" s="760"/>
      <c r="K202" s="928"/>
      <c r="L202" s="675"/>
    </row>
    <row r="203" spans="1:13" ht="24" x14ac:dyDescent="0.2">
      <c r="A203" s="786" t="s">
        <v>695</v>
      </c>
      <c r="B203" s="787" t="s">
        <v>696</v>
      </c>
      <c r="C203" s="568"/>
      <c r="D203" s="565">
        <f t="shared" ref="D203:I203" si="58">SUM(D204,D215,D220,D228,D233)</f>
        <v>81589</v>
      </c>
      <c r="E203" s="565">
        <f t="shared" si="58"/>
        <v>0</v>
      </c>
      <c r="F203" s="565">
        <f t="shared" si="58"/>
        <v>0</v>
      </c>
      <c r="G203" s="565">
        <f t="shared" si="58"/>
        <v>0</v>
      </c>
      <c r="H203" s="565">
        <f t="shared" si="58"/>
        <v>81589</v>
      </c>
      <c r="I203" s="565">
        <f t="shared" si="58"/>
        <v>0</v>
      </c>
      <c r="J203" s="760"/>
      <c r="K203" s="762"/>
    </row>
    <row r="204" spans="1:13" x14ac:dyDescent="0.2">
      <c r="A204" s="922" t="s">
        <v>697</v>
      </c>
      <c r="B204" s="934" t="s">
        <v>698</v>
      </c>
      <c r="C204" s="777"/>
      <c r="D204" s="565">
        <f>SUM(D205:D214)</f>
        <v>21229</v>
      </c>
      <c r="E204" s="565">
        <f>SUM(E205:E214)</f>
        <v>0</v>
      </c>
      <c r="F204" s="565">
        <f>SUM(F205:F214)</f>
        <v>0</v>
      </c>
      <c r="G204" s="565">
        <f>SUM(G205:G214)</f>
        <v>0</v>
      </c>
      <c r="H204" s="565">
        <f>SUM(H205:H214)</f>
        <v>21229</v>
      </c>
      <c r="I204" s="565">
        <f>SUM(I207:I214)</f>
        <v>0</v>
      </c>
      <c r="J204" s="760"/>
      <c r="K204" s="928" t="s">
        <v>699</v>
      </c>
      <c r="L204" s="675"/>
      <c r="M204" s="675"/>
    </row>
    <row r="205" spans="1:13" x14ac:dyDescent="0.2">
      <c r="A205" s="923"/>
      <c r="B205" s="935"/>
      <c r="C205" s="788">
        <v>1150</v>
      </c>
      <c r="D205" s="562">
        <v>570</v>
      </c>
      <c r="E205" s="565"/>
      <c r="F205" s="562"/>
      <c r="G205" s="562"/>
      <c r="H205" s="60">
        <f t="shared" si="55"/>
        <v>570</v>
      </c>
      <c r="I205" s="565"/>
      <c r="J205" s="760"/>
      <c r="K205" s="928"/>
      <c r="L205" s="675"/>
      <c r="M205" s="675"/>
    </row>
    <row r="206" spans="1:13" x14ac:dyDescent="0.2">
      <c r="A206" s="923"/>
      <c r="B206" s="935"/>
      <c r="C206" s="788">
        <v>1210</v>
      </c>
      <c r="D206" s="562">
        <v>29</v>
      </c>
      <c r="E206" s="565"/>
      <c r="F206" s="562"/>
      <c r="G206" s="562"/>
      <c r="H206" s="60">
        <f t="shared" si="55"/>
        <v>29</v>
      </c>
      <c r="I206" s="565"/>
      <c r="J206" s="760"/>
      <c r="K206" s="928"/>
      <c r="L206" s="675"/>
      <c r="M206" s="675"/>
    </row>
    <row r="207" spans="1:13" x14ac:dyDescent="0.2">
      <c r="A207" s="923"/>
      <c r="B207" s="935"/>
      <c r="C207" s="767">
        <v>2261</v>
      </c>
      <c r="D207" s="562">
        <v>240</v>
      </c>
      <c r="E207" s="60"/>
      <c r="F207" s="60"/>
      <c r="G207" s="60"/>
      <c r="H207" s="60">
        <f t="shared" si="55"/>
        <v>240</v>
      </c>
      <c r="I207" s="60">
        <f t="shared" si="55"/>
        <v>0</v>
      </c>
      <c r="J207" s="760"/>
      <c r="K207" s="928"/>
      <c r="L207" s="675"/>
      <c r="M207" s="675"/>
    </row>
    <row r="208" spans="1:13" x14ac:dyDescent="0.2">
      <c r="A208" s="923"/>
      <c r="B208" s="935"/>
      <c r="C208" s="789">
        <v>2262</v>
      </c>
      <c r="D208" s="562">
        <v>12283</v>
      </c>
      <c r="E208" s="60"/>
      <c r="F208" s="60"/>
      <c r="G208" s="60"/>
      <c r="H208" s="60">
        <f t="shared" si="55"/>
        <v>12283</v>
      </c>
      <c r="I208" s="60">
        <f t="shared" si="55"/>
        <v>0</v>
      </c>
      <c r="J208" s="760"/>
      <c r="K208" s="928"/>
      <c r="L208" s="675"/>
      <c r="M208" s="675"/>
    </row>
    <row r="209" spans="1:13" x14ac:dyDescent="0.2">
      <c r="A209" s="923"/>
      <c r="B209" s="935"/>
      <c r="C209" s="790">
        <v>2275</v>
      </c>
      <c r="D209" s="562">
        <v>0</v>
      </c>
      <c r="E209" s="60"/>
      <c r="F209" s="60"/>
      <c r="G209" s="60"/>
      <c r="H209" s="60">
        <f t="shared" si="55"/>
        <v>0</v>
      </c>
      <c r="I209" s="60">
        <f t="shared" si="55"/>
        <v>0</v>
      </c>
      <c r="J209" s="760"/>
      <c r="K209" s="928"/>
      <c r="L209" s="675"/>
      <c r="M209" s="675"/>
    </row>
    <row r="210" spans="1:13" x14ac:dyDescent="0.2">
      <c r="A210" s="923"/>
      <c r="B210" s="935"/>
      <c r="C210" s="791">
        <v>2279</v>
      </c>
      <c r="D210" s="562">
        <v>3746</v>
      </c>
      <c r="E210" s="562"/>
      <c r="F210" s="562"/>
      <c r="G210" s="562"/>
      <c r="H210" s="60">
        <f t="shared" si="55"/>
        <v>3746</v>
      </c>
      <c r="I210" s="60">
        <f t="shared" si="55"/>
        <v>0</v>
      </c>
      <c r="J210" s="760"/>
      <c r="K210" s="928"/>
      <c r="L210" s="675"/>
      <c r="M210" s="675"/>
    </row>
    <row r="211" spans="1:13" x14ac:dyDescent="0.2">
      <c r="A211" s="923"/>
      <c r="B211" s="935"/>
      <c r="C211" s="791">
        <v>2312</v>
      </c>
      <c r="D211" s="562">
        <v>1424</v>
      </c>
      <c r="E211" s="563"/>
      <c r="F211" s="778"/>
      <c r="G211" s="563"/>
      <c r="H211" s="60">
        <f t="shared" si="55"/>
        <v>1424</v>
      </c>
      <c r="I211" s="60">
        <f t="shared" si="55"/>
        <v>0</v>
      </c>
      <c r="J211" s="760"/>
      <c r="K211" s="928"/>
      <c r="L211" s="675"/>
      <c r="M211" s="675"/>
    </row>
    <row r="212" spans="1:13" x14ac:dyDescent="0.2">
      <c r="A212" s="923"/>
      <c r="B212" s="935"/>
      <c r="C212" s="791">
        <v>2314</v>
      </c>
      <c r="D212" s="562">
        <v>2101</v>
      </c>
      <c r="E212" s="562"/>
      <c r="F212" s="562"/>
      <c r="G212" s="562"/>
      <c r="H212" s="60">
        <f t="shared" si="55"/>
        <v>2101</v>
      </c>
      <c r="I212" s="60">
        <f t="shared" si="55"/>
        <v>0</v>
      </c>
      <c r="J212" s="760"/>
      <c r="K212" s="928"/>
      <c r="L212" s="675"/>
      <c r="M212" s="675"/>
    </row>
    <row r="213" spans="1:13" x14ac:dyDescent="0.2">
      <c r="A213" s="923"/>
      <c r="B213" s="935"/>
      <c r="C213" s="791">
        <v>2363</v>
      </c>
      <c r="D213" s="562">
        <v>250</v>
      </c>
      <c r="E213" s="60"/>
      <c r="F213" s="60"/>
      <c r="G213" s="60"/>
      <c r="H213" s="60">
        <f t="shared" si="55"/>
        <v>250</v>
      </c>
      <c r="I213" s="60">
        <f t="shared" si="55"/>
        <v>0</v>
      </c>
      <c r="J213" s="760"/>
      <c r="K213" s="928"/>
      <c r="L213" s="675"/>
      <c r="M213" s="675"/>
    </row>
    <row r="214" spans="1:13" x14ac:dyDescent="0.2">
      <c r="A214" s="924"/>
      <c r="B214" s="936"/>
      <c r="C214" s="791">
        <v>2390</v>
      </c>
      <c r="D214" s="562">
        <v>586</v>
      </c>
      <c r="E214" s="60"/>
      <c r="F214" s="60"/>
      <c r="G214" s="60"/>
      <c r="H214" s="60">
        <f t="shared" si="55"/>
        <v>586</v>
      </c>
      <c r="I214" s="60">
        <f t="shared" si="55"/>
        <v>0</v>
      </c>
      <c r="J214" s="760"/>
      <c r="K214" s="928"/>
      <c r="L214" s="675"/>
      <c r="M214" s="675"/>
    </row>
    <row r="215" spans="1:13" x14ac:dyDescent="0.2">
      <c r="A215" s="922" t="s">
        <v>700</v>
      </c>
      <c r="B215" s="934" t="s">
        <v>701</v>
      </c>
      <c r="C215" s="777"/>
      <c r="D215" s="565">
        <f t="shared" ref="D215:I215" si="59">SUM(D216:D219)</f>
        <v>2486</v>
      </c>
      <c r="E215" s="565">
        <f t="shared" si="59"/>
        <v>0</v>
      </c>
      <c r="F215" s="565">
        <f t="shared" si="59"/>
        <v>0</v>
      </c>
      <c r="G215" s="565">
        <f t="shared" si="59"/>
        <v>0</v>
      </c>
      <c r="H215" s="565">
        <f t="shared" si="59"/>
        <v>2486</v>
      </c>
      <c r="I215" s="565">
        <f t="shared" si="59"/>
        <v>0</v>
      </c>
      <c r="J215" s="765"/>
      <c r="K215" s="928" t="s">
        <v>699</v>
      </c>
      <c r="L215" s="675"/>
      <c r="M215" s="675"/>
    </row>
    <row r="216" spans="1:13" x14ac:dyDescent="0.2">
      <c r="A216" s="923"/>
      <c r="B216" s="935"/>
      <c r="C216" s="761">
        <v>1150</v>
      </c>
      <c r="D216" s="562">
        <v>1012</v>
      </c>
      <c r="E216" s="60"/>
      <c r="F216" s="60"/>
      <c r="G216" s="60"/>
      <c r="H216" s="60">
        <f t="shared" si="55"/>
        <v>1012</v>
      </c>
      <c r="I216" s="60">
        <f t="shared" si="55"/>
        <v>0</v>
      </c>
      <c r="J216" s="760"/>
      <c r="K216" s="928"/>
      <c r="L216" s="675"/>
      <c r="M216" s="675"/>
    </row>
    <row r="217" spans="1:13" x14ac:dyDescent="0.2">
      <c r="A217" s="923"/>
      <c r="B217" s="935"/>
      <c r="C217" s="761">
        <v>1210</v>
      </c>
      <c r="D217" s="562">
        <v>51</v>
      </c>
      <c r="E217" s="60"/>
      <c r="F217" s="60"/>
      <c r="G217" s="60"/>
      <c r="H217" s="60">
        <f t="shared" si="55"/>
        <v>51</v>
      </c>
      <c r="I217" s="60">
        <f t="shared" si="55"/>
        <v>0</v>
      </c>
      <c r="J217" s="760"/>
      <c r="K217" s="928"/>
      <c r="L217" s="675"/>
      <c r="M217" s="675"/>
    </row>
    <row r="218" spans="1:13" x14ac:dyDescent="0.2">
      <c r="A218" s="923"/>
      <c r="B218" s="935"/>
      <c r="C218" s="761">
        <v>2314</v>
      </c>
      <c r="D218" s="562">
        <v>1213</v>
      </c>
      <c r="E218" s="60"/>
      <c r="F218" s="60"/>
      <c r="G218" s="60"/>
      <c r="H218" s="60">
        <f t="shared" si="55"/>
        <v>1213</v>
      </c>
      <c r="I218" s="60">
        <f t="shared" si="55"/>
        <v>0</v>
      </c>
      <c r="J218" s="760"/>
      <c r="K218" s="928"/>
      <c r="L218" s="675"/>
      <c r="M218" s="675"/>
    </row>
    <row r="219" spans="1:13" x14ac:dyDescent="0.2">
      <c r="A219" s="924"/>
      <c r="B219" s="936"/>
      <c r="C219" s="791">
        <v>2363</v>
      </c>
      <c r="D219" s="562">
        <v>210</v>
      </c>
      <c r="E219" s="60"/>
      <c r="F219" s="60"/>
      <c r="G219" s="60"/>
      <c r="H219" s="60">
        <f>D219+F219</f>
        <v>210</v>
      </c>
      <c r="I219" s="60">
        <f>E219+G219</f>
        <v>0</v>
      </c>
      <c r="J219" s="760"/>
      <c r="K219" s="928"/>
      <c r="L219" s="675"/>
      <c r="M219" s="675"/>
    </row>
    <row r="220" spans="1:13" x14ac:dyDescent="0.2">
      <c r="A220" s="922" t="s">
        <v>702</v>
      </c>
      <c r="B220" s="934" t="s">
        <v>703</v>
      </c>
      <c r="C220" s="777"/>
      <c r="D220" s="565">
        <f t="shared" ref="D220:I220" si="60">SUM(D221:D227)</f>
        <v>4526</v>
      </c>
      <c r="E220" s="565">
        <f t="shared" si="60"/>
        <v>0</v>
      </c>
      <c r="F220" s="565">
        <f t="shared" si="60"/>
        <v>0</v>
      </c>
      <c r="G220" s="565">
        <f t="shared" si="60"/>
        <v>0</v>
      </c>
      <c r="H220" s="565">
        <f t="shared" si="60"/>
        <v>4526</v>
      </c>
      <c r="I220" s="565">
        <f t="shared" si="60"/>
        <v>0</v>
      </c>
      <c r="J220" s="760"/>
      <c r="K220" s="928" t="s">
        <v>704</v>
      </c>
      <c r="L220" s="675"/>
      <c r="M220" s="675"/>
    </row>
    <row r="221" spans="1:13" x14ac:dyDescent="0.2">
      <c r="A221" s="923"/>
      <c r="B221" s="935"/>
      <c r="C221" s="761">
        <v>1150</v>
      </c>
      <c r="D221" s="562">
        <v>1800</v>
      </c>
      <c r="E221" s="60"/>
      <c r="F221" s="60"/>
      <c r="G221" s="60"/>
      <c r="H221" s="60">
        <f t="shared" ref="H221:I241" si="61">D221+F221</f>
        <v>1800</v>
      </c>
      <c r="I221" s="60">
        <f t="shared" si="61"/>
        <v>0</v>
      </c>
      <c r="J221" s="760"/>
      <c r="K221" s="928"/>
      <c r="L221" s="675"/>
      <c r="M221" s="675"/>
    </row>
    <row r="222" spans="1:13" x14ac:dyDescent="0.2">
      <c r="A222" s="923"/>
      <c r="B222" s="935"/>
      <c r="C222" s="761">
        <v>1210</v>
      </c>
      <c r="D222" s="562">
        <v>91</v>
      </c>
      <c r="E222" s="60"/>
      <c r="F222" s="60"/>
      <c r="G222" s="60"/>
      <c r="H222" s="60">
        <f t="shared" si="61"/>
        <v>91</v>
      </c>
      <c r="I222" s="60">
        <f t="shared" si="61"/>
        <v>0</v>
      </c>
      <c r="J222" s="760"/>
      <c r="K222" s="928"/>
      <c r="L222" s="675"/>
      <c r="M222" s="675"/>
    </row>
    <row r="223" spans="1:13" x14ac:dyDescent="0.2">
      <c r="A223" s="923"/>
      <c r="B223" s="935"/>
      <c r="C223" s="761">
        <v>2262</v>
      </c>
      <c r="D223" s="562">
        <v>700</v>
      </c>
      <c r="E223" s="60"/>
      <c r="F223" s="60"/>
      <c r="G223" s="60"/>
      <c r="H223" s="60">
        <f t="shared" si="61"/>
        <v>700</v>
      </c>
      <c r="I223" s="60">
        <f t="shared" si="61"/>
        <v>0</v>
      </c>
      <c r="J223" s="760"/>
      <c r="K223" s="928"/>
      <c r="L223" s="675"/>
      <c r="M223" s="675"/>
    </row>
    <row r="224" spans="1:13" x14ac:dyDescent="0.2">
      <c r="A224" s="923"/>
      <c r="B224" s="935"/>
      <c r="C224" s="761">
        <v>2275</v>
      </c>
      <c r="D224" s="562">
        <v>0</v>
      </c>
      <c r="E224" s="60"/>
      <c r="F224" s="60"/>
      <c r="G224" s="60"/>
      <c r="H224" s="60">
        <f t="shared" si="61"/>
        <v>0</v>
      </c>
      <c r="I224" s="60">
        <f t="shared" si="61"/>
        <v>0</v>
      </c>
      <c r="J224" s="760"/>
      <c r="K224" s="928"/>
      <c r="L224" s="675"/>
      <c r="M224" s="675"/>
    </row>
    <row r="225" spans="1:13" x14ac:dyDescent="0.2">
      <c r="A225" s="923"/>
      <c r="B225" s="935"/>
      <c r="C225" s="761">
        <v>2279</v>
      </c>
      <c r="D225" s="562">
        <v>500</v>
      </c>
      <c r="E225" s="60"/>
      <c r="F225" s="60"/>
      <c r="G225" s="60"/>
      <c r="H225" s="60">
        <f t="shared" si="61"/>
        <v>500</v>
      </c>
      <c r="I225" s="60"/>
      <c r="J225" s="760"/>
      <c r="K225" s="928"/>
      <c r="L225" s="675"/>
      <c r="M225" s="675"/>
    </row>
    <row r="226" spans="1:13" x14ac:dyDescent="0.2">
      <c r="A226" s="923"/>
      <c r="B226" s="935"/>
      <c r="C226" s="761">
        <v>2314</v>
      </c>
      <c r="D226" s="562">
        <v>1185</v>
      </c>
      <c r="E226" s="60"/>
      <c r="F226" s="60"/>
      <c r="G226" s="60"/>
      <c r="H226" s="60">
        <f t="shared" si="61"/>
        <v>1185</v>
      </c>
      <c r="I226" s="60">
        <f t="shared" si="61"/>
        <v>0</v>
      </c>
      <c r="J226" s="760"/>
      <c r="K226" s="928"/>
      <c r="L226" s="675"/>
      <c r="M226" s="675"/>
    </row>
    <row r="227" spans="1:13" x14ac:dyDescent="0.2">
      <c r="A227" s="924"/>
      <c r="B227" s="936"/>
      <c r="C227" s="791">
        <v>2363</v>
      </c>
      <c r="D227" s="562">
        <v>250</v>
      </c>
      <c r="E227" s="60"/>
      <c r="F227" s="60"/>
      <c r="G227" s="60"/>
      <c r="H227" s="60">
        <f t="shared" si="61"/>
        <v>250</v>
      </c>
      <c r="I227" s="60">
        <f t="shared" si="61"/>
        <v>0</v>
      </c>
      <c r="J227" s="760"/>
      <c r="K227" s="928"/>
      <c r="L227" s="675"/>
      <c r="M227" s="675"/>
    </row>
    <row r="228" spans="1:13" x14ac:dyDescent="0.2">
      <c r="A228" s="922" t="s">
        <v>705</v>
      </c>
      <c r="B228" s="929" t="s">
        <v>706</v>
      </c>
      <c r="C228" s="777"/>
      <c r="D228" s="565">
        <f t="shared" ref="D228:I228" si="62">SUM(D229:D232)</f>
        <v>17335</v>
      </c>
      <c r="E228" s="565">
        <f t="shared" si="62"/>
        <v>0</v>
      </c>
      <c r="F228" s="565">
        <f t="shared" si="62"/>
        <v>0</v>
      </c>
      <c r="G228" s="565">
        <f t="shared" si="62"/>
        <v>0</v>
      </c>
      <c r="H228" s="565">
        <f t="shared" si="62"/>
        <v>17335</v>
      </c>
      <c r="I228" s="565">
        <f t="shared" si="62"/>
        <v>0</v>
      </c>
      <c r="J228" s="760"/>
      <c r="K228" s="928" t="s">
        <v>707</v>
      </c>
      <c r="L228" s="675"/>
      <c r="M228" s="675"/>
    </row>
    <row r="229" spans="1:13" x14ac:dyDescent="0.2">
      <c r="A229" s="923"/>
      <c r="B229" s="930"/>
      <c r="C229" s="761">
        <v>2121</v>
      </c>
      <c r="D229" s="562">
        <v>1966</v>
      </c>
      <c r="E229" s="60"/>
      <c r="F229" s="60"/>
      <c r="G229" s="60"/>
      <c r="H229" s="60">
        <f t="shared" si="61"/>
        <v>1966</v>
      </c>
      <c r="I229" s="60">
        <f t="shared" si="61"/>
        <v>0</v>
      </c>
      <c r="J229" s="760"/>
      <c r="K229" s="928"/>
      <c r="L229" s="675"/>
      <c r="M229" s="675"/>
    </row>
    <row r="230" spans="1:13" x14ac:dyDescent="0.2">
      <c r="A230" s="923"/>
      <c r="B230" s="930"/>
      <c r="C230" s="761">
        <v>2262</v>
      </c>
      <c r="D230" s="562">
        <v>8749</v>
      </c>
      <c r="E230" s="60"/>
      <c r="F230" s="60"/>
      <c r="G230" s="60"/>
      <c r="H230" s="60">
        <f t="shared" si="61"/>
        <v>8749</v>
      </c>
      <c r="I230" s="60">
        <f t="shared" si="61"/>
        <v>0</v>
      </c>
      <c r="J230" s="760"/>
      <c r="K230" s="928"/>
      <c r="L230" s="675"/>
      <c r="M230" s="675"/>
    </row>
    <row r="231" spans="1:13" x14ac:dyDescent="0.2">
      <c r="A231" s="923"/>
      <c r="B231" s="930"/>
      <c r="C231" s="761">
        <v>2275</v>
      </c>
      <c r="D231" s="562">
        <v>0</v>
      </c>
      <c r="E231" s="562"/>
      <c r="F231" s="562"/>
      <c r="G231" s="562"/>
      <c r="H231" s="60">
        <f t="shared" si="61"/>
        <v>0</v>
      </c>
      <c r="I231" s="60">
        <f t="shared" si="61"/>
        <v>0</v>
      </c>
      <c r="J231" s="760"/>
      <c r="K231" s="928"/>
      <c r="L231" s="675"/>
      <c r="M231" s="675"/>
    </row>
    <row r="232" spans="1:13" x14ac:dyDescent="0.2">
      <c r="A232" s="924"/>
      <c r="B232" s="931"/>
      <c r="C232" s="761">
        <v>2279</v>
      </c>
      <c r="D232" s="562">
        <v>6620</v>
      </c>
      <c r="E232" s="563"/>
      <c r="F232" s="778"/>
      <c r="G232" s="563"/>
      <c r="H232" s="60">
        <f t="shared" si="61"/>
        <v>6620</v>
      </c>
      <c r="I232" s="60">
        <f t="shared" si="61"/>
        <v>0</v>
      </c>
      <c r="J232" s="760"/>
      <c r="K232" s="928"/>
      <c r="L232" s="675"/>
      <c r="M232" s="675"/>
    </row>
    <row r="233" spans="1:13" ht="16.5" customHeight="1" x14ac:dyDescent="0.2">
      <c r="A233" s="922" t="s">
        <v>708</v>
      </c>
      <c r="B233" s="932" t="s">
        <v>709</v>
      </c>
      <c r="C233" s="791"/>
      <c r="D233" s="565">
        <f t="shared" ref="D233:I233" si="63">SUM(D234)</f>
        <v>36013</v>
      </c>
      <c r="E233" s="565">
        <f t="shared" si="63"/>
        <v>0</v>
      </c>
      <c r="F233" s="565">
        <f t="shared" si="63"/>
        <v>0</v>
      </c>
      <c r="G233" s="565">
        <f t="shared" si="63"/>
        <v>0</v>
      </c>
      <c r="H233" s="565">
        <f t="shared" si="63"/>
        <v>36013</v>
      </c>
      <c r="I233" s="565">
        <f t="shared" si="63"/>
        <v>0</v>
      </c>
      <c r="J233" s="760"/>
      <c r="K233" s="890" t="s">
        <v>710</v>
      </c>
      <c r="L233" s="675"/>
      <c r="M233" s="675"/>
    </row>
    <row r="234" spans="1:13" ht="68.25" customHeight="1" x14ac:dyDescent="0.2">
      <c r="A234" s="924"/>
      <c r="B234" s="933"/>
      <c r="C234" s="767">
        <v>2361</v>
      </c>
      <c r="D234" s="562">
        <v>36013</v>
      </c>
      <c r="E234" s="60"/>
      <c r="F234" s="60"/>
      <c r="G234" s="60"/>
      <c r="H234" s="60">
        <f t="shared" si="61"/>
        <v>36013</v>
      </c>
      <c r="I234" s="60">
        <f t="shared" si="61"/>
        <v>0</v>
      </c>
      <c r="J234" s="760"/>
      <c r="K234" s="890"/>
      <c r="L234" s="675"/>
      <c r="M234" s="675"/>
    </row>
    <row r="235" spans="1:13" x14ac:dyDescent="0.2">
      <c r="A235" s="792" t="s">
        <v>711</v>
      </c>
      <c r="B235" s="793" t="s">
        <v>712</v>
      </c>
      <c r="C235" s="568"/>
      <c r="D235" s="565">
        <f t="shared" ref="D235:I235" si="64">SUM(D236,D237,D238,D239,D242)</f>
        <v>59500</v>
      </c>
      <c r="E235" s="565">
        <f t="shared" si="64"/>
        <v>4000</v>
      </c>
      <c r="F235" s="565">
        <f t="shared" si="64"/>
        <v>0</v>
      </c>
      <c r="G235" s="565">
        <f t="shared" si="64"/>
        <v>0</v>
      </c>
      <c r="H235" s="565">
        <f t="shared" si="64"/>
        <v>59500</v>
      </c>
      <c r="I235" s="565">
        <f t="shared" si="64"/>
        <v>4000</v>
      </c>
      <c r="J235" s="764"/>
      <c r="K235" s="764"/>
      <c r="L235" s="675"/>
      <c r="M235" s="675"/>
    </row>
    <row r="236" spans="1:13" ht="48.75" customHeight="1" x14ac:dyDescent="0.2">
      <c r="A236" s="794" t="s">
        <v>713</v>
      </c>
      <c r="B236" s="795" t="s">
        <v>714</v>
      </c>
      <c r="C236" s="761">
        <v>2314</v>
      </c>
      <c r="D236" s="565">
        <v>5650</v>
      </c>
      <c r="E236" s="796">
        <v>2800</v>
      </c>
      <c r="F236" s="796"/>
      <c r="G236" s="796"/>
      <c r="H236" s="796">
        <f t="shared" si="61"/>
        <v>5650</v>
      </c>
      <c r="I236" s="796">
        <f t="shared" si="61"/>
        <v>2800</v>
      </c>
      <c r="J236" s="760"/>
      <c r="K236" s="765" t="s">
        <v>715</v>
      </c>
      <c r="L236" s="675"/>
      <c r="M236" s="675"/>
    </row>
    <row r="237" spans="1:13" x14ac:dyDescent="0.2">
      <c r="A237" s="794" t="s">
        <v>716</v>
      </c>
      <c r="B237" s="795" t="s">
        <v>717</v>
      </c>
      <c r="C237" s="761">
        <v>2279</v>
      </c>
      <c r="D237" s="565">
        <v>3750</v>
      </c>
      <c r="E237" s="796">
        <v>1200</v>
      </c>
      <c r="F237" s="796"/>
      <c r="G237" s="796"/>
      <c r="H237" s="796">
        <f t="shared" si="61"/>
        <v>3750</v>
      </c>
      <c r="I237" s="796">
        <f t="shared" si="61"/>
        <v>1200</v>
      </c>
      <c r="J237" s="562"/>
      <c r="K237" s="563" t="s">
        <v>718</v>
      </c>
      <c r="L237" s="675"/>
      <c r="M237" s="675"/>
    </row>
    <row r="238" spans="1:13" x14ac:dyDescent="0.2">
      <c r="A238" s="794" t="s">
        <v>719</v>
      </c>
      <c r="B238" s="795" t="s">
        <v>720</v>
      </c>
      <c r="C238" s="761">
        <v>2248</v>
      </c>
      <c r="D238" s="565">
        <v>600</v>
      </c>
      <c r="E238" s="796">
        <v>0</v>
      </c>
      <c r="F238" s="796"/>
      <c r="G238" s="796"/>
      <c r="H238" s="796">
        <f t="shared" si="61"/>
        <v>600</v>
      </c>
      <c r="I238" s="796">
        <f t="shared" si="61"/>
        <v>0</v>
      </c>
      <c r="J238" s="765"/>
      <c r="K238" s="563" t="s">
        <v>718</v>
      </c>
      <c r="L238" s="675"/>
      <c r="M238" s="675"/>
    </row>
    <row r="239" spans="1:13" x14ac:dyDescent="0.2">
      <c r="A239" s="922" t="s">
        <v>721</v>
      </c>
      <c r="B239" s="925" t="s">
        <v>722</v>
      </c>
      <c r="C239" s="777"/>
      <c r="D239" s="565">
        <f t="shared" ref="D239:I239" si="65">SUM(D240:D241)</f>
        <v>700</v>
      </c>
      <c r="E239" s="565">
        <f t="shared" si="65"/>
        <v>0</v>
      </c>
      <c r="F239" s="565">
        <f t="shared" si="65"/>
        <v>0</v>
      </c>
      <c r="G239" s="565">
        <f t="shared" si="65"/>
        <v>0</v>
      </c>
      <c r="H239" s="565">
        <f t="shared" si="65"/>
        <v>700</v>
      </c>
      <c r="I239" s="565">
        <f t="shared" si="65"/>
        <v>0</v>
      </c>
      <c r="J239" s="760"/>
      <c r="K239" s="928" t="s">
        <v>718</v>
      </c>
      <c r="L239" s="675"/>
      <c r="M239" s="675"/>
    </row>
    <row r="240" spans="1:13" ht="12.75" customHeight="1" x14ac:dyDescent="0.2">
      <c r="A240" s="923"/>
      <c r="B240" s="926"/>
      <c r="C240" s="761">
        <v>2223</v>
      </c>
      <c r="D240" s="562">
        <v>200</v>
      </c>
      <c r="E240" s="60"/>
      <c r="F240" s="60"/>
      <c r="G240" s="60"/>
      <c r="H240" s="60">
        <f t="shared" si="61"/>
        <v>200</v>
      </c>
      <c r="I240" s="60">
        <f t="shared" si="61"/>
        <v>0</v>
      </c>
      <c r="J240" s="762"/>
      <c r="K240" s="928"/>
      <c r="L240" s="675"/>
      <c r="M240" s="675"/>
    </row>
    <row r="241" spans="1:13" ht="12.75" customHeight="1" x14ac:dyDescent="0.2">
      <c r="A241" s="924"/>
      <c r="B241" s="927"/>
      <c r="C241" s="761">
        <v>2279</v>
      </c>
      <c r="D241" s="562">
        <v>500</v>
      </c>
      <c r="E241" s="60"/>
      <c r="F241" s="60"/>
      <c r="G241" s="60"/>
      <c r="H241" s="60">
        <f t="shared" si="61"/>
        <v>500</v>
      </c>
      <c r="I241" s="60">
        <f t="shared" si="61"/>
        <v>0</v>
      </c>
      <c r="J241" s="762"/>
      <c r="K241" s="928"/>
      <c r="L241" s="675"/>
      <c r="M241" s="675"/>
    </row>
    <row r="242" spans="1:13" x14ac:dyDescent="0.2">
      <c r="A242" s="922" t="s">
        <v>723</v>
      </c>
      <c r="B242" s="925" t="s">
        <v>724</v>
      </c>
      <c r="C242" s="761"/>
      <c r="D242" s="565">
        <f t="shared" ref="D242:I242" si="66">SUM(D243:D246)</f>
        <v>48800</v>
      </c>
      <c r="E242" s="565">
        <f t="shared" si="66"/>
        <v>0</v>
      </c>
      <c r="F242" s="565">
        <f t="shared" si="66"/>
        <v>0</v>
      </c>
      <c r="G242" s="565">
        <f t="shared" si="66"/>
        <v>0</v>
      </c>
      <c r="H242" s="565">
        <f t="shared" si="66"/>
        <v>48800</v>
      </c>
      <c r="I242" s="565">
        <f t="shared" si="66"/>
        <v>0</v>
      </c>
      <c r="J242" s="760"/>
      <c r="K242" s="928" t="s">
        <v>725</v>
      </c>
      <c r="L242" s="675"/>
      <c r="M242" s="675"/>
    </row>
    <row r="243" spans="1:13" x14ac:dyDescent="0.2">
      <c r="A243" s="923"/>
      <c r="B243" s="926"/>
      <c r="C243" s="761">
        <v>2232</v>
      </c>
      <c r="D243" s="562">
        <v>100</v>
      </c>
      <c r="E243" s="60"/>
      <c r="F243" s="60"/>
      <c r="G243" s="60"/>
      <c r="H243" s="60">
        <f t="shared" ref="H243:I246" si="67">D243+F243</f>
        <v>100</v>
      </c>
      <c r="I243" s="60">
        <f t="shared" si="67"/>
        <v>0</v>
      </c>
      <c r="J243" s="760"/>
      <c r="K243" s="928"/>
      <c r="L243" s="675"/>
      <c r="M243" s="675"/>
    </row>
    <row r="244" spans="1:13" x14ac:dyDescent="0.2">
      <c r="A244" s="923"/>
      <c r="B244" s="926"/>
      <c r="C244" s="761">
        <v>2239</v>
      </c>
      <c r="D244" s="562">
        <v>34295</v>
      </c>
      <c r="E244" s="60"/>
      <c r="F244" s="60"/>
      <c r="G244" s="60"/>
      <c r="H244" s="60">
        <f t="shared" si="67"/>
        <v>34295</v>
      </c>
      <c r="I244" s="60">
        <f t="shared" si="67"/>
        <v>0</v>
      </c>
      <c r="J244" s="760"/>
      <c r="K244" s="928"/>
      <c r="L244" s="675"/>
      <c r="M244" s="675"/>
    </row>
    <row r="245" spans="1:13" x14ac:dyDescent="0.2">
      <c r="A245" s="923"/>
      <c r="B245" s="926"/>
      <c r="C245" s="761">
        <v>2279</v>
      </c>
      <c r="D245" s="562">
        <v>7372</v>
      </c>
      <c r="E245" s="60"/>
      <c r="F245" s="60"/>
      <c r="G245" s="60"/>
      <c r="H245" s="60">
        <f t="shared" si="67"/>
        <v>7372</v>
      </c>
      <c r="I245" s="60">
        <f t="shared" si="67"/>
        <v>0</v>
      </c>
      <c r="J245" s="760"/>
      <c r="K245" s="928"/>
      <c r="L245" s="675"/>
      <c r="M245" s="675"/>
    </row>
    <row r="246" spans="1:13" x14ac:dyDescent="0.2">
      <c r="A246" s="924"/>
      <c r="B246" s="927"/>
      <c r="C246" s="761">
        <v>2314</v>
      </c>
      <c r="D246" s="562">
        <v>7033</v>
      </c>
      <c r="E246" s="60"/>
      <c r="F246" s="60"/>
      <c r="G246" s="60"/>
      <c r="H246" s="60">
        <f t="shared" si="67"/>
        <v>7033</v>
      </c>
      <c r="I246" s="60">
        <f t="shared" si="67"/>
        <v>0</v>
      </c>
      <c r="J246" s="760"/>
      <c r="K246" s="928"/>
      <c r="L246" s="675"/>
      <c r="M246" s="675"/>
    </row>
    <row r="247" spans="1:13" x14ac:dyDescent="0.2">
      <c r="A247" s="675"/>
      <c r="B247" s="675"/>
      <c r="C247" s="675"/>
      <c r="D247" s="675"/>
      <c r="E247" s="675"/>
      <c r="F247" s="675"/>
      <c r="G247" s="675"/>
      <c r="H247" s="675"/>
      <c r="I247" s="675"/>
      <c r="J247" s="675"/>
      <c r="K247" s="675"/>
      <c r="L247" s="675"/>
      <c r="M247" s="675"/>
    </row>
    <row r="248" spans="1:13" s="728" customFormat="1" x14ac:dyDescent="0.2">
      <c r="A248" s="675" t="s">
        <v>358</v>
      </c>
      <c r="B248" s="797"/>
      <c r="C248" s="797"/>
      <c r="D248" s="797"/>
      <c r="E248" s="797"/>
      <c r="F248" s="797"/>
      <c r="G248" s="797"/>
      <c r="H248" s="797"/>
      <c r="I248" s="797"/>
      <c r="J248" s="797"/>
      <c r="K248" s="798"/>
      <c r="L248" s="798"/>
      <c r="M248" s="799"/>
    </row>
    <row r="249" spans="1:13" s="728" customFormat="1" x14ac:dyDescent="0.2">
      <c r="A249" s="675" t="s">
        <v>394</v>
      </c>
      <c r="B249" s="797"/>
      <c r="C249" s="797"/>
      <c r="D249" s="797"/>
      <c r="E249" s="797"/>
      <c r="F249" s="797"/>
      <c r="G249" s="797"/>
      <c r="H249" s="797"/>
      <c r="I249" s="797"/>
      <c r="J249" s="797"/>
      <c r="K249" s="798"/>
      <c r="L249" s="798"/>
      <c r="M249" s="799"/>
    </row>
    <row r="250" spans="1:13" s="728" customFormat="1" x14ac:dyDescent="0.2">
      <c r="A250" s="920" t="s">
        <v>726</v>
      </c>
      <c r="B250" s="920"/>
      <c r="C250" s="920"/>
      <c r="D250" s="920"/>
      <c r="E250" s="920"/>
      <c r="F250" s="920"/>
      <c r="G250" s="920"/>
      <c r="H250" s="920"/>
      <c r="I250" s="920"/>
      <c r="J250" s="920"/>
      <c r="K250" s="920"/>
      <c r="L250" s="920"/>
      <c r="M250" s="799"/>
    </row>
    <row r="251" spans="1:13" s="728" customFormat="1" x14ac:dyDescent="0.2">
      <c r="A251" s="800" t="s">
        <v>399</v>
      </c>
      <c r="B251" s="800"/>
      <c r="C251" s="800"/>
      <c r="D251" s="800"/>
      <c r="E251" s="800"/>
      <c r="F251" s="801"/>
      <c r="G251" s="801"/>
      <c r="H251" s="801"/>
      <c r="I251" s="801"/>
      <c r="J251" s="801"/>
      <c r="K251" s="801"/>
      <c r="L251" s="801"/>
      <c r="M251" s="799"/>
    </row>
    <row r="252" spans="1:13" s="728" customFormat="1" ht="12" customHeight="1" x14ac:dyDescent="0.2">
      <c r="A252" s="921" t="s">
        <v>727</v>
      </c>
      <c r="B252" s="921"/>
      <c r="C252" s="921"/>
      <c r="D252" s="921"/>
      <c r="E252" s="921"/>
      <c r="F252" s="921"/>
      <c r="G252" s="921"/>
      <c r="H252" s="921"/>
      <c r="I252" s="921"/>
      <c r="J252" s="921"/>
      <c r="K252" s="921"/>
      <c r="L252" s="921"/>
      <c r="M252" s="799"/>
    </row>
    <row r="253" spans="1:13" s="728" customFormat="1" ht="12" customHeight="1" x14ac:dyDescent="0.2">
      <c r="A253" s="802" t="s">
        <v>728</v>
      </c>
      <c r="B253" s="802"/>
      <c r="C253" s="802"/>
      <c r="D253" s="802"/>
      <c r="E253" s="803"/>
      <c r="F253" s="803"/>
      <c r="G253" s="803"/>
      <c r="H253" s="803"/>
      <c r="I253" s="803"/>
      <c r="J253" s="803"/>
      <c r="K253" s="803"/>
      <c r="L253" s="803"/>
      <c r="M253" s="799"/>
    </row>
    <row r="254" spans="1:13" s="728" customFormat="1" ht="12" customHeight="1" x14ac:dyDescent="0.2">
      <c r="A254" s="802" t="s">
        <v>729</v>
      </c>
      <c r="B254" s="802"/>
      <c r="C254" s="802"/>
      <c r="D254" s="802"/>
      <c r="E254" s="803"/>
      <c r="F254" s="803"/>
      <c r="G254" s="803"/>
      <c r="H254" s="803"/>
      <c r="I254" s="803"/>
      <c r="J254" s="803"/>
      <c r="K254" s="803"/>
      <c r="L254" s="803"/>
      <c r="M254" s="799"/>
    </row>
    <row r="255" spans="1:13" s="804" customFormat="1" ht="12" customHeight="1" x14ac:dyDescent="0.2">
      <c r="A255" s="921" t="s">
        <v>730</v>
      </c>
      <c r="B255" s="921"/>
      <c r="C255" s="921"/>
      <c r="D255" s="921"/>
      <c r="E255" s="921"/>
      <c r="F255" s="921"/>
      <c r="G255" s="921"/>
      <c r="H255" s="921"/>
      <c r="I255" s="921"/>
      <c r="J255" s="921"/>
      <c r="K255" s="921"/>
      <c r="L255" s="921"/>
      <c r="M255" s="921"/>
    </row>
    <row r="256" spans="1:13" s="805" customFormat="1" ht="12" customHeight="1" x14ac:dyDescent="0.2">
      <c r="A256" s="921" t="s">
        <v>727</v>
      </c>
      <c r="B256" s="921"/>
      <c r="C256" s="921"/>
      <c r="D256" s="921"/>
      <c r="E256" s="921"/>
      <c r="F256" s="921"/>
      <c r="G256" s="921"/>
      <c r="H256" s="921"/>
      <c r="I256" s="921"/>
      <c r="J256" s="921"/>
      <c r="K256" s="921"/>
      <c r="L256" s="921"/>
      <c r="M256" s="803"/>
    </row>
    <row r="257" spans="1:13" s="805" customFormat="1" ht="12" customHeight="1" x14ac:dyDescent="0.2">
      <c r="A257" s="802" t="s">
        <v>731</v>
      </c>
      <c r="B257" s="803"/>
      <c r="C257" s="803"/>
      <c r="D257" s="803"/>
      <c r="E257" s="803"/>
      <c r="F257" s="803"/>
      <c r="G257" s="803"/>
      <c r="H257" s="803"/>
      <c r="I257" s="803"/>
      <c r="J257" s="803"/>
      <c r="K257" s="803"/>
      <c r="L257" s="803"/>
      <c r="M257" s="803"/>
    </row>
    <row r="258" spans="1:13" s="921" customFormat="1" ht="12" customHeight="1" x14ac:dyDescent="0.25">
      <c r="A258" s="921" t="s">
        <v>732</v>
      </c>
    </row>
    <row r="259" spans="1:13" s="805" customFormat="1" ht="12" customHeight="1" x14ac:dyDescent="0.2">
      <c r="A259" s="806" t="s">
        <v>733</v>
      </c>
      <c r="B259" s="803"/>
      <c r="C259" s="803"/>
      <c r="D259" s="803"/>
      <c r="E259" s="803"/>
      <c r="F259" s="803"/>
      <c r="G259" s="803"/>
      <c r="H259" s="803"/>
      <c r="I259" s="803"/>
      <c r="J259" s="803"/>
      <c r="K259" s="803"/>
      <c r="L259" s="803"/>
      <c r="M259" s="803"/>
    </row>
    <row r="260" spans="1:13" s="805" customFormat="1" ht="12" customHeight="1" x14ac:dyDescent="0.2">
      <c r="A260" s="921" t="s">
        <v>734</v>
      </c>
      <c r="B260" s="921"/>
      <c r="C260" s="921"/>
      <c r="D260" s="921"/>
      <c r="E260" s="921"/>
      <c r="F260" s="921"/>
      <c r="G260" s="921"/>
      <c r="H260" s="921"/>
      <c r="I260" s="921"/>
      <c r="J260" s="921"/>
      <c r="K260" s="921"/>
      <c r="L260" s="921"/>
      <c r="M260" s="803"/>
    </row>
    <row r="261" spans="1:13" s="805" customFormat="1" ht="12" customHeight="1" x14ac:dyDescent="0.2">
      <c r="A261" s="807" t="s">
        <v>735</v>
      </c>
      <c r="B261" s="807"/>
      <c r="C261" s="807"/>
      <c r="D261" s="807"/>
      <c r="E261" s="807"/>
      <c r="F261" s="807"/>
      <c r="G261" s="802"/>
      <c r="H261" s="803"/>
      <c r="I261" s="803"/>
      <c r="J261" s="803"/>
      <c r="K261" s="803"/>
      <c r="L261" s="803"/>
      <c r="M261" s="803"/>
    </row>
    <row r="262" spans="1:13" s="805" customFormat="1" ht="12" customHeight="1" x14ac:dyDescent="0.2">
      <c r="A262" s="802" t="s">
        <v>736</v>
      </c>
      <c r="B262" s="802"/>
      <c r="C262" s="802"/>
      <c r="D262" s="802"/>
      <c r="E262" s="802"/>
      <c r="F262" s="802"/>
      <c r="G262" s="802"/>
      <c r="H262" s="803"/>
      <c r="I262" s="803"/>
      <c r="J262" s="803"/>
      <c r="K262" s="803"/>
      <c r="L262" s="803"/>
      <c r="M262" s="803"/>
    </row>
    <row r="263" spans="1:13" s="805" customFormat="1" ht="12" customHeight="1" x14ac:dyDescent="0.2">
      <c r="A263" s="802" t="s">
        <v>737</v>
      </c>
      <c r="B263" s="802"/>
      <c r="C263" s="802"/>
      <c r="D263" s="802"/>
      <c r="E263" s="802"/>
      <c r="F263" s="802"/>
      <c r="G263" s="802"/>
      <c r="H263" s="803"/>
      <c r="I263" s="803"/>
      <c r="J263" s="803"/>
      <c r="K263" s="803"/>
      <c r="L263" s="803"/>
      <c r="M263" s="803"/>
    </row>
    <row r="264" spans="1:13" s="805" customFormat="1" ht="12" customHeight="1" x14ac:dyDescent="0.2">
      <c r="A264" s="802" t="s">
        <v>738</v>
      </c>
      <c r="B264" s="802"/>
      <c r="C264" s="802"/>
      <c r="D264" s="802"/>
      <c r="E264" s="802"/>
      <c r="F264" s="802"/>
      <c r="G264" s="803"/>
      <c r="H264" s="803"/>
      <c r="I264" s="803"/>
      <c r="J264" s="803"/>
      <c r="K264" s="803"/>
      <c r="L264" s="803"/>
      <c r="M264" s="803"/>
    </row>
    <row r="265" spans="1:13" s="805" customFormat="1" ht="12" customHeight="1" x14ac:dyDescent="0.2">
      <c r="A265" s="802" t="s">
        <v>739</v>
      </c>
      <c r="B265" s="802"/>
      <c r="C265" s="802"/>
      <c r="D265" s="802"/>
      <c r="E265" s="802"/>
      <c r="F265" s="802"/>
      <c r="G265" s="802"/>
      <c r="H265" s="802"/>
      <c r="I265" s="803"/>
      <c r="J265" s="803"/>
      <c r="K265" s="803"/>
      <c r="L265" s="803"/>
      <c r="M265" s="803"/>
    </row>
    <row r="266" spans="1:13" s="805" customFormat="1" ht="12" customHeight="1" x14ac:dyDescent="0.2">
      <c r="A266" s="802" t="s">
        <v>740</v>
      </c>
      <c r="B266" s="802"/>
      <c r="C266" s="802"/>
      <c r="D266" s="802"/>
      <c r="E266" s="802"/>
      <c r="F266" s="802"/>
      <c r="G266" s="802"/>
      <c r="H266" s="802"/>
      <c r="I266" s="802"/>
      <c r="J266" s="802"/>
      <c r="K266" s="802"/>
      <c r="L266" s="802"/>
      <c r="M266" s="803"/>
    </row>
    <row r="267" spans="1:13" s="805" customFormat="1" ht="12" customHeight="1" x14ac:dyDescent="0.2">
      <c r="A267" s="802" t="s">
        <v>741</v>
      </c>
      <c r="B267" s="802"/>
      <c r="C267" s="802"/>
      <c r="D267" s="802"/>
      <c r="E267" s="802"/>
      <c r="F267" s="802"/>
      <c r="G267" s="802"/>
      <c r="H267" s="802"/>
      <c r="I267" s="802"/>
      <c r="J267" s="802"/>
      <c r="K267" s="802"/>
      <c r="L267" s="802"/>
      <c r="M267" s="803"/>
    </row>
    <row r="268" spans="1:13" s="805" customFormat="1" ht="12" customHeight="1" x14ac:dyDescent="0.2">
      <c r="A268" s="802"/>
      <c r="B268" s="802" t="s">
        <v>742</v>
      </c>
      <c r="C268" s="802"/>
      <c r="D268" s="802"/>
      <c r="E268" s="802"/>
      <c r="F268" s="802"/>
      <c r="G268" s="802"/>
      <c r="H268" s="802"/>
      <c r="I268" s="802"/>
      <c r="J268" s="802"/>
      <c r="K268" s="802"/>
      <c r="L268" s="802"/>
      <c r="M268" s="803"/>
    </row>
    <row r="269" spans="1:13" s="805" customFormat="1" ht="12" customHeight="1" x14ac:dyDescent="0.2">
      <c r="A269" s="802" t="s">
        <v>743</v>
      </c>
      <c r="B269" s="802"/>
      <c r="C269" s="802"/>
      <c r="D269" s="802"/>
      <c r="E269" s="802"/>
      <c r="F269" s="802"/>
      <c r="G269" s="803"/>
      <c r="H269" s="803"/>
      <c r="I269" s="803"/>
      <c r="J269" s="803"/>
      <c r="K269" s="803"/>
      <c r="L269" s="803"/>
      <c r="M269" s="803"/>
    </row>
    <row r="270" spans="1:13" s="805" customFormat="1" ht="12" customHeight="1" x14ac:dyDescent="0.2">
      <c r="A270" s="802" t="s">
        <v>744</v>
      </c>
      <c r="B270" s="802"/>
      <c r="C270" s="802"/>
      <c r="D270" s="802"/>
      <c r="E270" s="802"/>
      <c r="F270" s="802"/>
      <c r="G270" s="803"/>
      <c r="H270" s="803"/>
      <c r="I270" s="803"/>
      <c r="J270" s="803"/>
      <c r="K270" s="803"/>
      <c r="L270" s="803"/>
      <c r="M270" s="803"/>
    </row>
    <row r="271" spans="1:13" s="805" customFormat="1" ht="12" customHeight="1" x14ac:dyDescent="0.2">
      <c r="A271" s="802" t="s">
        <v>745</v>
      </c>
      <c r="B271" s="802"/>
      <c r="C271" s="802"/>
      <c r="D271" s="802"/>
      <c r="E271" s="802"/>
      <c r="F271" s="802"/>
      <c r="G271" s="803"/>
      <c r="H271" s="803"/>
      <c r="I271" s="803"/>
      <c r="J271" s="803"/>
      <c r="K271" s="803"/>
      <c r="L271" s="803"/>
      <c r="M271" s="803"/>
    </row>
    <row r="272" spans="1:13" s="805" customFormat="1" ht="12" customHeight="1" x14ac:dyDescent="0.2">
      <c r="A272" s="802" t="s">
        <v>746</v>
      </c>
      <c r="B272" s="802"/>
      <c r="C272" s="802"/>
      <c r="D272" s="802"/>
      <c r="E272" s="802"/>
      <c r="F272" s="802"/>
      <c r="G272" s="802"/>
      <c r="H272" s="803"/>
      <c r="I272" s="803"/>
      <c r="J272" s="803"/>
      <c r="K272" s="803"/>
      <c r="L272" s="803"/>
      <c r="M272" s="803"/>
    </row>
    <row r="273" spans="1:13" s="805" customFormat="1" ht="12" customHeight="1" x14ac:dyDescent="0.2">
      <c r="B273" s="802" t="s">
        <v>747</v>
      </c>
      <c r="C273" s="802"/>
      <c r="D273" s="802"/>
      <c r="E273" s="802"/>
      <c r="F273" s="802"/>
      <c r="G273" s="802"/>
      <c r="H273" s="803"/>
      <c r="I273" s="803"/>
      <c r="J273" s="803"/>
      <c r="K273" s="803"/>
      <c r="L273" s="803"/>
      <c r="M273" s="803"/>
    </row>
    <row r="274" spans="1:13" s="805" customFormat="1" ht="12" customHeight="1" x14ac:dyDescent="0.2">
      <c r="A274" s="802" t="s">
        <v>748</v>
      </c>
      <c r="B274" s="802"/>
      <c r="C274" s="802"/>
      <c r="D274" s="802"/>
      <c r="E274" s="802"/>
      <c r="F274" s="802"/>
      <c r="G274" s="802"/>
      <c r="H274" s="803"/>
      <c r="I274" s="803"/>
      <c r="J274" s="803"/>
      <c r="K274" s="803"/>
      <c r="L274" s="803"/>
      <c r="M274" s="803"/>
    </row>
    <row r="275" spans="1:13" s="805" customFormat="1" ht="12" customHeight="1" x14ac:dyDescent="0.2">
      <c r="A275" s="802" t="s">
        <v>738</v>
      </c>
      <c r="B275" s="802"/>
      <c r="C275" s="802"/>
      <c r="D275" s="802"/>
      <c r="E275" s="802"/>
      <c r="F275" s="802"/>
      <c r="G275" s="803"/>
      <c r="H275" s="803"/>
      <c r="I275" s="803"/>
      <c r="J275" s="803"/>
      <c r="K275" s="803"/>
      <c r="L275" s="803"/>
      <c r="M275" s="803"/>
    </row>
    <row r="276" spans="1:13" s="805" customFormat="1" ht="12" customHeight="1" x14ac:dyDescent="0.2">
      <c r="A276" s="802" t="s">
        <v>749</v>
      </c>
      <c r="B276" s="802"/>
      <c r="C276" s="802"/>
      <c r="D276" s="802"/>
      <c r="E276" s="802"/>
      <c r="F276" s="802"/>
      <c r="G276" s="803"/>
      <c r="H276" s="803"/>
      <c r="I276" s="803"/>
      <c r="J276" s="803"/>
      <c r="K276" s="803"/>
      <c r="L276" s="803"/>
      <c r="M276" s="803"/>
    </row>
    <row r="277" spans="1:13" s="805" customFormat="1" ht="12" customHeight="1" x14ac:dyDescent="0.2">
      <c r="A277" s="802" t="s">
        <v>750</v>
      </c>
      <c r="B277" s="802"/>
      <c r="C277" s="802"/>
      <c r="D277" s="802"/>
      <c r="E277" s="802"/>
      <c r="F277" s="802"/>
      <c r="G277" s="803"/>
      <c r="H277" s="803"/>
      <c r="I277" s="803"/>
      <c r="J277" s="803"/>
      <c r="K277" s="803"/>
      <c r="L277" s="803"/>
      <c r="M277" s="803"/>
    </row>
    <row r="278" spans="1:13" s="805" customFormat="1" ht="12" customHeight="1" x14ac:dyDescent="0.2">
      <c r="A278" s="802" t="s">
        <v>738</v>
      </c>
      <c r="B278" s="802"/>
      <c r="C278" s="802"/>
      <c r="D278" s="802"/>
      <c r="E278" s="802"/>
      <c r="F278" s="802"/>
      <c r="G278" s="803"/>
      <c r="H278" s="803"/>
      <c r="I278" s="803"/>
      <c r="J278" s="803"/>
      <c r="K278" s="803"/>
      <c r="L278" s="803"/>
      <c r="M278" s="803"/>
    </row>
    <row r="279" spans="1:13" s="805" customFormat="1" ht="12" customHeight="1" x14ac:dyDescent="0.2">
      <c r="A279" s="802" t="s">
        <v>751</v>
      </c>
      <c r="B279" s="802"/>
      <c r="C279" s="802"/>
      <c r="D279" s="802"/>
      <c r="E279" s="802"/>
      <c r="F279" s="802"/>
      <c r="G279" s="803"/>
      <c r="H279" s="803"/>
      <c r="I279" s="803"/>
      <c r="J279" s="803"/>
      <c r="K279" s="803"/>
      <c r="L279" s="803"/>
      <c r="M279" s="803"/>
    </row>
    <row r="280" spans="1:13" s="805" customFormat="1" ht="12" customHeight="1" x14ac:dyDescent="0.2">
      <c r="A280" s="802" t="s">
        <v>752</v>
      </c>
      <c r="B280" s="802"/>
      <c r="C280" s="802"/>
      <c r="D280" s="802"/>
      <c r="E280" s="802"/>
      <c r="F280" s="802"/>
      <c r="G280" s="803"/>
      <c r="H280" s="803"/>
      <c r="I280" s="803"/>
      <c r="J280" s="803"/>
      <c r="K280" s="803"/>
      <c r="L280" s="803"/>
      <c r="M280" s="803"/>
    </row>
    <row r="281" spans="1:13" s="805" customFormat="1" ht="12" customHeight="1" x14ac:dyDescent="0.2">
      <c r="A281" s="802" t="s">
        <v>753</v>
      </c>
      <c r="B281" s="802"/>
      <c r="C281" s="802"/>
      <c r="D281" s="802"/>
      <c r="E281" s="802"/>
      <c r="F281" s="802"/>
      <c r="G281" s="803"/>
      <c r="H281" s="803"/>
      <c r="I281" s="803"/>
      <c r="J281" s="803"/>
      <c r="K281" s="803"/>
      <c r="L281" s="803"/>
      <c r="M281" s="803"/>
    </row>
    <row r="282" spans="1:13" s="805" customFormat="1" ht="12" customHeight="1" x14ac:dyDescent="0.2">
      <c r="A282" s="802" t="s">
        <v>754</v>
      </c>
      <c r="B282" s="802"/>
      <c r="C282" s="802"/>
      <c r="D282" s="802"/>
      <c r="E282" s="802"/>
      <c r="F282" s="802"/>
      <c r="G282" s="803"/>
      <c r="H282" s="803"/>
      <c r="I282" s="803"/>
      <c r="J282" s="803"/>
      <c r="K282" s="803"/>
      <c r="L282" s="803"/>
      <c r="M282" s="803"/>
    </row>
    <row r="283" spans="1:13" s="805" customFormat="1" ht="12" customHeight="1" x14ac:dyDescent="0.2">
      <c r="A283" s="802" t="s">
        <v>755</v>
      </c>
      <c r="B283" s="802"/>
      <c r="C283" s="802"/>
      <c r="D283" s="802"/>
      <c r="E283" s="802"/>
      <c r="F283" s="802"/>
      <c r="G283" s="803"/>
      <c r="H283" s="803"/>
      <c r="I283" s="803"/>
      <c r="J283" s="803"/>
      <c r="K283" s="803"/>
      <c r="L283" s="803"/>
      <c r="M283" s="803"/>
    </row>
    <row r="284" spans="1:13" s="805" customFormat="1" ht="12" customHeight="1" x14ac:dyDescent="0.2">
      <c r="A284" s="802" t="s">
        <v>738</v>
      </c>
      <c r="B284" s="802"/>
      <c r="C284" s="802"/>
      <c r="D284" s="802"/>
      <c r="E284" s="802"/>
      <c r="F284" s="802"/>
      <c r="G284" s="803"/>
      <c r="H284" s="803"/>
      <c r="I284" s="803"/>
      <c r="J284" s="803"/>
      <c r="K284" s="803"/>
      <c r="L284" s="803"/>
      <c r="M284" s="803"/>
    </row>
    <row r="285" spans="1:13" s="805" customFormat="1" ht="12" customHeight="1" x14ac:dyDescent="0.2">
      <c r="A285" s="802" t="s">
        <v>756</v>
      </c>
      <c r="B285" s="802"/>
      <c r="C285" s="802"/>
      <c r="D285" s="802"/>
      <c r="E285" s="802"/>
      <c r="F285" s="802"/>
      <c r="G285" s="803"/>
      <c r="H285" s="803"/>
      <c r="I285" s="803"/>
      <c r="J285" s="803"/>
      <c r="K285" s="803"/>
      <c r="L285" s="803"/>
      <c r="M285" s="803"/>
    </row>
    <row r="286" spans="1:13" s="805" customFormat="1" ht="12" customHeight="1" x14ac:dyDescent="0.2">
      <c r="A286" s="802" t="s">
        <v>757</v>
      </c>
      <c r="B286" s="802"/>
      <c r="C286" s="802"/>
      <c r="D286" s="802"/>
      <c r="E286" s="802"/>
      <c r="F286" s="802"/>
      <c r="G286" s="803"/>
      <c r="H286" s="803"/>
      <c r="I286" s="803"/>
      <c r="J286" s="803"/>
      <c r="K286" s="803"/>
      <c r="L286" s="803"/>
      <c r="M286" s="803"/>
    </row>
    <row r="287" spans="1:13" s="805" customFormat="1" ht="12" customHeight="1" x14ac:dyDescent="0.2">
      <c r="A287" s="802" t="s">
        <v>758</v>
      </c>
      <c r="B287" s="802"/>
      <c r="C287" s="802"/>
      <c r="D287" s="802"/>
      <c r="E287" s="802"/>
      <c r="F287" s="802"/>
      <c r="G287" s="803"/>
      <c r="H287" s="803"/>
      <c r="I287" s="803"/>
      <c r="J287" s="803"/>
      <c r="K287" s="803"/>
      <c r="L287" s="803"/>
      <c r="M287" s="803"/>
    </row>
    <row r="288" spans="1:13" s="805" customFormat="1" ht="12" customHeight="1" x14ac:dyDescent="0.2">
      <c r="A288" s="802" t="s">
        <v>759</v>
      </c>
      <c r="B288" s="802"/>
      <c r="C288" s="802"/>
      <c r="D288" s="802"/>
      <c r="E288" s="802"/>
      <c r="F288" s="802"/>
      <c r="G288" s="803"/>
      <c r="H288" s="803"/>
      <c r="I288" s="803"/>
      <c r="J288" s="803"/>
      <c r="K288" s="803"/>
      <c r="L288" s="803"/>
      <c r="M288" s="803"/>
    </row>
    <row r="289" spans="1:13" s="805" customFormat="1" ht="12" customHeight="1" x14ac:dyDescent="0.2">
      <c r="A289" s="802" t="s">
        <v>760</v>
      </c>
      <c r="B289" s="802"/>
      <c r="C289" s="802"/>
      <c r="D289" s="802"/>
      <c r="E289" s="802"/>
      <c r="F289" s="802"/>
      <c r="G289" s="803"/>
      <c r="H289" s="803"/>
      <c r="I289" s="803"/>
      <c r="J289" s="803"/>
      <c r="K289" s="803"/>
      <c r="L289" s="803"/>
      <c r="M289" s="803"/>
    </row>
    <row r="290" spans="1:13" s="805" customFormat="1" ht="12" customHeight="1" x14ac:dyDescent="0.2">
      <c r="A290" s="802" t="s">
        <v>761</v>
      </c>
      <c r="B290" s="802"/>
      <c r="C290" s="802"/>
      <c r="D290" s="802"/>
      <c r="E290" s="802"/>
      <c r="F290" s="802"/>
      <c r="G290" s="803"/>
      <c r="H290" s="803"/>
      <c r="I290" s="803"/>
      <c r="J290" s="803"/>
      <c r="K290" s="803"/>
      <c r="L290" s="803"/>
      <c r="M290" s="803"/>
    </row>
    <row r="291" spans="1:13" s="805" customFormat="1" ht="12" customHeight="1" x14ac:dyDescent="0.2">
      <c r="A291" s="802" t="s">
        <v>762</v>
      </c>
      <c r="B291" s="802"/>
      <c r="C291" s="802"/>
      <c r="D291" s="802"/>
      <c r="E291" s="802"/>
      <c r="F291" s="802"/>
      <c r="G291" s="803"/>
      <c r="H291" s="803"/>
      <c r="I291" s="803"/>
      <c r="J291" s="803"/>
      <c r="K291" s="803"/>
      <c r="L291" s="803"/>
      <c r="M291" s="803"/>
    </row>
    <row r="292" spans="1:13" s="805" customFormat="1" ht="12" customHeight="1" x14ac:dyDescent="0.2">
      <c r="A292" s="802" t="s">
        <v>763</v>
      </c>
      <c r="B292" s="802"/>
      <c r="C292" s="802"/>
      <c r="D292" s="802"/>
      <c r="E292" s="802"/>
      <c r="F292" s="802"/>
      <c r="G292" s="803"/>
      <c r="H292" s="803"/>
      <c r="I292" s="803"/>
      <c r="J292" s="803"/>
      <c r="K292" s="803"/>
      <c r="L292" s="803"/>
      <c r="M292" s="803"/>
    </row>
    <row r="293" spans="1:13" s="805" customFormat="1" ht="12" customHeight="1" x14ac:dyDescent="0.2">
      <c r="A293" s="802"/>
      <c r="B293" s="802" t="s">
        <v>764</v>
      </c>
      <c r="C293" s="802"/>
      <c r="D293" s="802"/>
      <c r="E293" s="802"/>
      <c r="F293" s="802"/>
      <c r="G293" s="803"/>
      <c r="H293" s="803"/>
      <c r="I293" s="803"/>
      <c r="J293" s="803"/>
      <c r="K293" s="803"/>
      <c r="L293" s="803"/>
      <c r="M293" s="803"/>
    </row>
    <row r="294" spans="1:13" s="805" customFormat="1" ht="12" customHeight="1" x14ac:dyDescent="0.2">
      <c r="A294" s="802" t="s">
        <v>738</v>
      </c>
      <c r="B294" s="802"/>
      <c r="C294" s="802"/>
      <c r="D294" s="802"/>
      <c r="E294" s="802"/>
      <c r="F294" s="802"/>
      <c r="G294" s="803"/>
      <c r="H294" s="803"/>
      <c r="I294" s="803"/>
      <c r="J294" s="803"/>
      <c r="K294" s="803"/>
      <c r="L294" s="803"/>
      <c r="M294" s="803"/>
    </row>
    <row r="295" spans="1:13" s="805" customFormat="1" ht="12" customHeight="1" x14ac:dyDescent="0.2">
      <c r="A295" s="802" t="s">
        <v>765</v>
      </c>
      <c r="B295" s="802"/>
      <c r="C295" s="802"/>
      <c r="D295" s="802"/>
      <c r="E295" s="802"/>
      <c r="F295" s="802"/>
      <c r="G295" s="803"/>
      <c r="H295" s="803"/>
      <c r="I295" s="803"/>
      <c r="J295" s="803"/>
      <c r="K295" s="803"/>
      <c r="L295" s="803"/>
      <c r="M295" s="803"/>
    </row>
    <row r="296" spans="1:13" s="805" customFormat="1" ht="12" customHeight="1" x14ac:dyDescent="0.2">
      <c r="A296" s="802" t="s">
        <v>766</v>
      </c>
      <c r="B296" s="802"/>
      <c r="C296" s="802"/>
      <c r="D296" s="802"/>
      <c r="E296" s="802"/>
      <c r="F296" s="802"/>
      <c r="G296" s="803"/>
      <c r="H296" s="803"/>
      <c r="I296" s="803"/>
      <c r="J296" s="803"/>
      <c r="K296" s="803"/>
      <c r="L296" s="803"/>
      <c r="M296" s="803"/>
    </row>
    <row r="297" spans="1:13" s="805" customFormat="1" ht="12" customHeight="1" x14ac:dyDescent="0.2">
      <c r="A297" s="802" t="s">
        <v>738</v>
      </c>
      <c r="B297" s="802"/>
      <c r="C297" s="802"/>
      <c r="D297" s="802"/>
      <c r="E297" s="802"/>
      <c r="F297" s="802"/>
      <c r="G297" s="803"/>
      <c r="H297" s="803"/>
      <c r="I297" s="803"/>
      <c r="J297" s="803"/>
      <c r="K297" s="803"/>
      <c r="L297" s="803"/>
      <c r="M297" s="803"/>
    </row>
    <row r="298" spans="1:13" s="805" customFormat="1" ht="12" customHeight="1" x14ac:dyDescent="0.2">
      <c r="A298" s="802" t="s">
        <v>767</v>
      </c>
      <c r="B298" s="802"/>
      <c r="C298" s="802"/>
      <c r="D298" s="802"/>
      <c r="E298" s="802"/>
      <c r="F298" s="802"/>
      <c r="G298" s="803"/>
      <c r="H298" s="803"/>
      <c r="I298" s="803"/>
      <c r="J298" s="803"/>
      <c r="K298" s="803"/>
      <c r="L298" s="803"/>
      <c r="M298" s="803"/>
    </row>
    <row r="299" spans="1:13" s="805" customFormat="1" ht="12" customHeight="1" x14ac:dyDescent="0.2">
      <c r="A299" s="807" t="s">
        <v>768</v>
      </c>
      <c r="B299" s="802"/>
      <c r="C299" s="802"/>
      <c r="D299" s="802"/>
      <c r="E299" s="802"/>
      <c r="F299" s="802"/>
      <c r="G299" s="803"/>
      <c r="H299" s="803"/>
      <c r="I299" s="803"/>
      <c r="J299" s="803"/>
      <c r="K299" s="803"/>
      <c r="L299" s="803"/>
      <c r="M299" s="803"/>
    </row>
    <row r="300" spans="1:13" s="805" customFormat="1" ht="12" customHeight="1" x14ac:dyDescent="0.2">
      <c r="A300" s="802" t="s">
        <v>769</v>
      </c>
      <c r="B300" s="802"/>
      <c r="C300" s="802"/>
      <c r="D300" s="802"/>
      <c r="E300" s="802"/>
      <c r="F300" s="802"/>
      <c r="G300" s="803"/>
      <c r="H300" s="803"/>
      <c r="I300" s="803"/>
      <c r="J300" s="803"/>
      <c r="K300" s="803"/>
      <c r="L300" s="803"/>
      <c r="M300" s="803"/>
    </row>
    <row r="301" spans="1:13" s="805" customFormat="1" ht="12" customHeight="1" x14ac:dyDescent="0.2">
      <c r="A301" s="802" t="s">
        <v>770</v>
      </c>
      <c r="B301" s="802"/>
      <c r="C301" s="802"/>
      <c r="D301" s="802"/>
      <c r="E301" s="802"/>
      <c r="F301" s="802"/>
      <c r="G301" s="803"/>
      <c r="H301" s="803"/>
      <c r="I301" s="803"/>
      <c r="J301" s="803"/>
      <c r="K301" s="803"/>
      <c r="L301" s="803"/>
      <c r="M301" s="803"/>
    </row>
    <row r="302" spans="1:13" s="805" customFormat="1" ht="12" customHeight="1" x14ac:dyDescent="0.2">
      <c r="A302" s="802" t="s">
        <v>771</v>
      </c>
      <c r="B302" s="802"/>
      <c r="C302" s="802"/>
      <c r="D302" s="802"/>
      <c r="E302" s="802"/>
      <c r="F302" s="802"/>
      <c r="G302" s="803"/>
      <c r="H302" s="803"/>
      <c r="I302" s="803"/>
      <c r="J302" s="803"/>
      <c r="K302" s="803"/>
      <c r="L302" s="803"/>
      <c r="M302" s="803"/>
    </row>
    <row r="303" spans="1:13" s="805" customFormat="1" ht="12" customHeight="1" x14ac:dyDescent="0.2">
      <c r="A303" s="802" t="s">
        <v>772</v>
      </c>
      <c r="B303" s="802"/>
      <c r="C303" s="802"/>
      <c r="D303" s="802"/>
      <c r="E303" s="802"/>
      <c r="F303" s="802"/>
      <c r="G303" s="803"/>
      <c r="H303" s="803"/>
      <c r="I303" s="803"/>
      <c r="J303" s="803"/>
      <c r="K303" s="803"/>
      <c r="L303" s="803"/>
      <c r="M303" s="803"/>
    </row>
    <row r="304" spans="1:13" s="805" customFormat="1" ht="12" customHeight="1" x14ac:dyDescent="0.2">
      <c r="A304" s="802" t="s">
        <v>773</v>
      </c>
      <c r="B304" s="802"/>
      <c r="C304" s="802"/>
      <c r="D304" s="802"/>
      <c r="E304" s="802"/>
      <c r="F304" s="802"/>
      <c r="G304" s="803"/>
      <c r="H304" s="803"/>
      <c r="I304" s="803"/>
      <c r="J304" s="803"/>
      <c r="K304" s="803"/>
      <c r="L304" s="803"/>
      <c r="M304" s="803"/>
    </row>
    <row r="305" spans="1:13" s="805" customFormat="1" ht="12" customHeight="1" x14ac:dyDescent="0.2">
      <c r="A305" s="802"/>
      <c r="B305" s="802" t="s">
        <v>774</v>
      </c>
      <c r="C305" s="802"/>
      <c r="D305" s="802"/>
      <c r="E305" s="802"/>
      <c r="F305" s="802"/>
      <c r="G305" s="803"/>
      <c r="H305" s="803"/>
      <c r="I305" s="803"/>
      <c r="J305" s="803"/>
      <c r="K305" s="803"/>
      <c r="L305" s="803"/>
      <c r="M305" s="803"/>
    </row>
    <row r="306" spans="1:13" s="805" customFormat="1" ht="12" customHeight="1" x14ac:dyDescent="0.2">
      <c r="A306" s="802" t="s">
        <v>775</v>
      </c>
      <c r="B306" s="802"/>
      <c r="C306" s="802"/>
      <c r="D306" s="802"/>
      <c r="E306" s="802"/>
      <c r="F306" s="802"/>
      <c r="G306" s="803"/>
      <c r="H306" s="803"/>
      <c r="I306" s="803"/>
      <c r="J306" s="803"/>
      <c r="K306" s="803"/>
      <c r="L306" s="803"/>
      <c r="M306" s="803"/>
    </row>
    <row r="307" spans="1:13" s="805" customFormat="1" ht="12" customHeight="1" x14ac:dyDescent="0.2">
      <c r="A307" s="802" t="s">
        <v>776</v>
      </c>
      <c r="B307" s="802"/>
      <c r="C307" s="802"/>
      <c r="D307" s="802"/>
      <c r="E307" s="802"/>
      <c r="F307" s="802"/>
      <c r="G307" s="803"/>
      <c r="H307" s="803"/>
      <c r="I307" s="803"/>
      <c r="J307" s="803"/>
      <c r="K307" s="803"/>
      <c r="L307" s="803"/>
      <c r="M307" s="803"/>
    </row>
    <row r="308" spans="1:13" s="805" customFormat="1" ht="12" customHeight="1" x14ac:dyDescent="0.2">
      <c r="A308" s="802"/>
      <c r="B308" s="802" t="s">
        <v>777</v>
      </c>
      <c r="C308" s="802"/>
      <c r="D308" s="802"/>
      <c r="E308" s="802"/>
      <c r="F308" s="802"/>
      <c r="G308" s="803"/>
      <c r="H308" s="803"/>
      <c r="I308" s="803"/>
      <c r="J308" s="803"/>
      <c r="K308" s="803"/>
      <c r="L308" s="803"/>
      <c r="M308" s="803"/>
    </row>
    <row r="309" spans="1:13" s="805" customFormat="1" ht="12" customHeight="1" x14ac:dyDescent="0.2">
      <c r="A309" s="802" t="s">
        <v>778</v>
      </c>
      <c r="B309" s="802"/>
      <c r="C309" s="802"/>
      <c r="D309" s="802"/>
      <c r="E309" s="802"/>
      <c r="F309" s="802"/>
      <c r="G309" s="803"/>
      <c r="H309" s="803"/>
      <c r="I309" s="803"/>
      <c r="J309" s="803"/>
      <c r="K309" s="803"/>
      <c r="L309" s="803"/>
      <c r="M309" s="803"/>
    </row>
    <row r="310" spans="1:13" s="805" customFormat="1" ht="12" customHeight="1" x14ac:dyDescent="0.2">
      <c r="A310" s="803"/>
      <c r="B310" s="803"/>
      <c r="C310" s="803"/>
      <c r="D310" s="803"/>
      <c r="E310" s="803"/>
      <c r="F310" s="803"/>
      <c r="G310" s="803"/>
      <c r="H310" s="803"/>
      <c r="I310" s="803"/>
      <c r="J310" s="803"/>
      <c r="K310" s="803"/>
      <c r="L310" s="803"/>
      <c r="M310" s="803"/>
    </row>
  </sheetData>
  <sheetProtection algorithmName="SHA-512" hashValue="JIBoyZu6ueR72hEEUo7/P5RWwuw6o2RMEmUqVynEXhkzIRngX2MyJ/ilIg3t7GHhhxhvUSgmI+NN+1/9OelgFw==" saltValue="VjPw/lV/vypFs2Wz1Yso7w==" spinCount="100000" sheet="1" objects="1" scenarios="1"/>
  <mergeCells count="161">
    <mergeCell ref="A12:B12"/>
    <mergeCell ref="A13:A20"/>
    <mergeCell ref="B13:B20"/>
    <mergeCell ref="K13:K20"/>
    <mergeCell ref="A21:A29"/>
    <mergeCell ref="B21:B29"/>
    <mergeCell ref="K21:K29"/>
    <mergeCell ref="A5:K5"/>
    <mergeCell ref="A7:B7"/>
    <mergeCell ref="A10:A11"/>
    <mergeCell ref="B10:B11"/>
    <mergeCell ref="C10:C11"/>
    <mergeCell ref="D10:E10"/>
    <mergeCell ref="F10:G10"/>
    <mergeCell ref="H10:I10"/>
    <mergeCell ref="J10:J11"/>
    <mergeCell ref="K10:K11"/>
    <mergeCell ref="A43:A49"/>
    <mergeCell ref="B43:B49"/>
    <mergeCell ref="K43:K49"/>
    <mergeCell ref="A50:A56"/>
    <mergeCell ref="B50:B56"/>
    <mergeCell ref="K50:K56"/>
    <mergeCell ref="A31:A36"/>
    <mergeCell ref="B31:B36"/>
    <mergeCell ref="K31:K36"/>
    <mergeCell ref="A37:A42"/>
    <mergeCell ref="B37:B42"/>
    <mergeCell ref="K37:K42"/>
    <mergeCell ref="A68:A71"/>
    <mergeCell ref="B68:B71"/>
    <mergeCell ref="K68:K71"/>
    <mergeCell ref="A72:A76"/>
    <mergeCell ref="B72:B76"/>
    <mergeCell ref="K72:K76"/>
    <mergeCell ref="A58:A62"/>
    <mergeCell ref="B58:B62"/>
    <mergeCell ref="K58:K62"/>
    <mergeCell ref="A63:A67"/>
    <mergeCell ref="B63:B67"/>
    <mergeCell ref="K63:K67"/>
    <mergeCell ref="A87:A89"/>
    <mergeCell ref="B87:B89"/>
    <mergeCell ref="K87:K89"/>
    <mergeCell ref="A90:A93"/>
    <mergeCell ref="B90:B93"/>
    <mergeCell ref="K90:K93"/>
    <mergeCell ref="A77:A80"/>
    <mergeCell ref="B77:B80"/>
    <mergeCell ref="K77:K80"/>
    <mergeCell ref="A81:A85"/>
    <mergeCell ref="B81:B85"/>
    <mergeCell ref="K81:K85"/>
    <mergeCell ref="A104:A107"/>
    <mergeCell ref="B104:B107"/>
    <mergeCell ref="K104:K107"/>
    <mergeCell ref="A108:A112"/>
    <mergeCell ref="B108:B112"/>
    <mergeCell ref="K108:K112"/>
    <mergeCell ref="A94:A97"/>
    <mergeCell ref="B94:B97"/>
    <mergeCell ref="K94:K97"/>
    <mergeCell ref="A98:A103"/>
    <mergeCell ref="B98:B103"/>
    <mergeCell ref="K98:K103"/>
    <mergeCell ref="A124:A127"/>
    <mergeCell ref="B124:B127"/>
    <mergeCell ref="K124:K127"/>
    <mergeCell ref="A128:A132"/>
    <mergeCell ref="B128:B132"/>
    <mergeCell ref="K128:K132"/>
    <mergeCell ref="A113:A118"/>
    <mergeCell ref="B113:B118"/>
    <mergeCell ref="K113:K118"/>
    <mergeCell ref="A119:A123"/>
    <mergeCell ref="B119:B123"/>
    <mergeCell ref="K119:K123"/>
    <mergeCell ref="A138:A139"/>
    <mergeCell ref="B138:B139"/>
    <mergeCell ref="K138:K139"/>
    <mergeCell ref="A140:A141"/>
    <mergeCell ref="B140:B141"/>
    <mergeCell ref="K140:K141"/>
    <mergeCell ref="A134:A135"/>
    <mergeCell ref="B134:B135"/>
    <mergeCell ref="K134:K135"/>
    <mergeCell ref="A136:A137"/>
    <mergeCell ref="B136:B137"/>
    <mergeCell ref="K136:K137"/>
    <mergeCell ref="A151:A152"/>
    <mergeCell ref="B151:B152"/>
    <mergeCell ref="K151:K152"/>
    <mergeCell ref="A153:A155"/>
    <mergeCell ref="B153:B155"/>
    <mergeCell ref="K153:K155"/>
    <mergeCell ref="A143:A148"/>
    <mergeCell ref="B143:B148"/>
    <mergeCell ref="K143:K148"/>
    <mergeCell ref="A149:A150"/>
    <mergeCell ref="B149:B150"/>
    <mergeCell ref="K149:K150"/>
    <mergeCell ref="A161:A167"/>
    <mergeCell ref="B161:B167"/>
    <mergeCell ref="K161:K167"/>
    <mergeCell ref="A168:A173"/>
    <mergeCell ref="B168:B173"/>
    <mergeCell ref="K168:K173"/>
    <mergeCell ref="A156:A157"/>
    <mergeCell ref="B156:B157"/>
    <mergeCell ref="K156:K157"/>
    <mergeCell ref="A159:A160"/>
    <mergeCell ref="B159:B160"/>
    <mergeCell ref="K159:K160"/>
    <mergeCell ref="A181:A182"/>
    <mergeCell ref="B181:B182"/>
    <mergeCell ref="K181:K182"/>
    <mergeCell ref="A183:A184"/>
    <mergeCell ref="B183:B184"/>
    <mergeCell ref="K183:K184"/>
    <mergeCell ref="A174:A178"/>
    <mergeCell ref="B174:B178"/>
    <mergeCell ref="K174:K178"/>
    <mergeCell ref="A179:A180"/>
    <mergeCell ref="B179:B180"/>
    <mergeCell ref="K179:K180"/>
    <mergeCell ref="A197:A202"/>
    <mergeCell ref="B197:B202"/>
    <mergeCell ref="K197:K202"/>
    <mergeCell ref="A204:A214"/>
    <mergeCell ref="B204:B214"/>
    <mergeCell ref="K204:K214"/>
    <mergeCell ref="A185:A189"/>
    <mergeCell ref="B185:B189"/>
    <mergeCell ref="K185:K189"/>
    <mergeCell ref="A190:A196"/>
    <mergeCell ref="B190:B196"/>
    <mergeCell ref="K190:K196"/>
    <mergeCell ref="A228:A232"/>
    <mergeCell ref="B228:B232"/>
    <mergeCell ref="K228:K232"/>
    <mergeCell ref="A233:A234"/>
    <mergeCell ref="B233:B234"/>
    <mergeCell ref="K233:K234"/>
    <mergeCell ref="A215:A219"/>
    <mergeCell ref="B215:B219"/>
    <mergeCell ref="K215:K219"/>
    <mergeCell ref="A220:A227"/>
    <mergeCell ref="B220:B227"/>
    <mergeCell ref="K220:K227"/>
    <mergeCell ref="A250:L250"/>
    <mergeCell ref="A252:L252"/>
    <mergeCell ref="A255:M255"/>
    <mergeCell ref="A256:L256"/>
    <mergeCell ref="A258:XFD258"/>
    <mergeCell ref="A260:L260"/>
    <mergeCell ref="A239:A241"/>
    <mergeCell ref="B239:B241"/>
    <mergeCell ref="K239:K241"/>
    <mergeCell ref="A242:A246"/>
    <mergeCell ref="B242:B246"/>
    <mergeCell ref="K242:K246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37.pielikums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37"/>
  <sheetViews>
    <sheetView view="pageLayout" zoomScaleNormal="100" workbookViewId="0">
      <selection activeCell="M7" sqref="M7"/>
    </sheetView>
  </sheetViews>
  <sheetFormatPr defaultColWidth="9.140625" defaultRowHeight="12" outlineLevelCol="1" x14ac:dyDescent="0.25"/>
  <cols>
    <col min="1" max="1" width="5.140625" style="557" customWidth="1"/>
    <col min="2" max="2" width="17.85546875" style="557" customWidth="1"/>
    <col min="3" max="3" width="21.7109375" style="611" customWidth="1"/>
    <col min="4" max="4" width="10.5703125" style="611" customWidth="1"/>
    <col min="5" max="5" width="12.140625" style="611" hidden="1" customWidth="1" outlineLevel="1"/>
    <col min="6" max="6" width="11.7109375" style="611" hidden="1" customWidth="1" outlineLevel="1"/>
    <col min="7" max="7" width="13.85546875" style="611" customWidth="1" collapsed="1"/>
    <col min="8" max="8" width="29" style="611" hidden="1" customWidth="1" outlineLevel="1"/>
    <col min="9" max="9" width="17.42578125" style="611" customWidth="1" collapsed="1"/>
    <col min="10" max="16384" width="9.140625" style="557"/>
  </cols>
  <sheetData>
    <row r="1" spans="1:9" x14ac:dyDescent="0.25">
      <c r="I1" s="612" t="s">
        <v>419</v>
      </c>
    </row>
    <row r="2" spans="1:9" x14ac:dyDescent="0.25">
      <c r="I2" s="612" t="s">
        <v>350</v>
      </c>
    </row>
    <row r="3" spans="1:9" x14ac:dyDescent="0.25">
      <c r="A3" s="917" t="s">
        <v>0</v>
      </c>
      <c r="B3" s="917"/>
      <c r="C3" s="588" t="s">
        <v>360</v>
      </c>
    </row>
    <row r="4" spans="1:9" x14ac:dyDescent="0.25">
      <c r="A4" s="917" t="s">
        <v>1</v>
      </c>
      <c r="B4" s="917"/>
      <c r="C4" s="588">
        <v>90000056357</v>
      </c>
      <c r="D4" s="557"/>
      <c r="E4" s="557"/>
      <c r="G4" s="557"/>
      <c r="H4" s="557"/>
      <c r="I4" s="557"/>
    </row>
    <row r="5" spans="1:9" ht="15.75" x14ac:dyDescent="0.25">
      <c r="A5" s="919" t="s">
        <v>367</v>
      </c>
      <c r="B5" s="919"/>
      <c r="C5" s="919"/>
      <c r="D5" s="919"/>
      <c r="E5" s="919"/>
      <c r="F5" s="919"/>
      <c r="G5" s="919"/>
      <c r="H5" s="919"/>
      <c r="I5" s="919"/>
    </row>
    <row r="6" spans="1:9" ht="15.75" x14ac:dyDescent="0.25">
      <c r="A6" s="589"/>
      <c r="B6" s="589"/>
      <c r="C6" s="613"/>
      <c r="D6" s="613"/>
      <c r="E6" s="613"/>
      <c r="F6" s="613"/>
      <c r="G6" s="613"/>
      <c r="H6" s="613"/>
      <c r="I6" s="613"/>
    </row>
    <row r="7" spans="1:9" ht="15.75" x14ac:dyDescent="0.25">
      <c r="A7" s="917" t="s">
        <v>420</v>
      </c>
      <c r="B7" s="917"/>
      <c r="C7" s="614" t="s">
        <v>421</v>
      </c>
      <c r="D7" s="614"/>
      <c r="E7" s="614"/>
      <c r="F7" s="615"/>
      <c r="G7" s="614"/>
      <c r="H7" s="614"/>
      <c r="I7" s="614"/>
    </row>
    <row r="8" spans="1:9" x14ac:dyDescent="0.25">
      <c r="A8" s="917" t="s">
        <v>370</v>
      </c>
      <c r="B8" s="917"/>
      <c r="C8" s="917" t="s">
        <v>416</v>
      </c>
      <c r="D8" s="917"/>
      <c r="E8" s="917"/>
      <c r="F8" s="917"/>
      <c r="G8" s="917"/>
      <c r="H8" s="917"/>
      <c r="I8" s="917"/>
    </row>
    <row r="9" spans="1:9" x14ac:dyDescent="0.25">
      <c r="A9" s="917" t="s">
        <v>372</v>
      </c>
      <c r="B9" s="917"/>
      <c r="C9" s="981" t="s">
        <v>422</v>
      </c>
      <c r="D9" s="981"/>
      <c r="E9" s="981"/>
      <c r="F9" s="981"/>
      <c r="G9" s="981"/>
      <c r="H9" s="981"/>
      <c r="I9" s="981"/>
    </row>
    <row r="10" spans="1:9" ht="15" customHeight="1" x14ac:dyDescent="0.25">
      <c r="A10" s="890" t="s">
        <v>351</v>
      </c>
      <c r="B10" s="890" t="s">
        <v>352</v>
      </c>
      <c r="C10" s="890"/>
      <c r="D10" s="890" t="s">
        <v>353</v>
      </c>
      <c r="E10" s="890" t="s">
        <v>354</v>
      </c>
      <c r="F10" s="901" t="s">
        <v>355</v>
      </c>
      <c r="G10" s="890" t="s">
        <v>356</v>
      </c>
      <c r="H10" s="978" t="s">
        <v>318</v>
      </c>
      <c r="I10" s="890" t="s">
        <v>357</v>
      </c>
    </row>
    <row r="11" spans="1:9" ht="30.75" customHeight="1" x14ac:dyDescent="0.25">
      <c r="A11" s="890"/>
      <c r="B11" s="890"/>
      <c r="C11" s="890"/>
      <c r="D11" s="890"/>
      <c r="E11" s="890"/>
      <c r="F11" s="902"/>
      <c r="G11" s="890"/>
      <c r="H11" s="979"/>
      <c r="I11" s="890"/>
    </row>
    <row r="12" spans="1:9" ht="12" customHeight="1" x14ac:dyDescent="0.25">
      <c r="A12" s="971" t="s">
        <v>374</v>
      </c>
      <c r="B12" s="971"/>
      <c r="C12" s="971"/>
      <c r="D12" s="616"/>
      <c r="E12" s="559">
        <f>SUM(E13:E15)</f>
        <v>283694</v>
      </c>
      <c r="F12" s="559">
        <f t="shared" ref="F12:G12" si="0">SUM(F13:F15)</f>
        <v>147</v>
      </c>
      <c r="G12" s="559">
        <f t="shared" si="0"/>
        <v>283841</v>
      </c>
      <c r="H12" s="559"/>
      <c r="I12" s="617"/>
    </row>
    <row r="13" spans="1:9" s="611" customFormat="1" x14ac:dyDescent="0.25">
      <c r="A13" s="909">
        <v>1</v>
      </c>
      <c r="B13" s="905" t="s">
        <v>423</v>
      </c>
      <c r="C13" s="906"/>
      <c r="D13" s="618">
        <v>5250</v>
      </c>
      <c r="E13" s="562">
        <v>272787</v>
      </c>
      <c r="F13" s="565"/>
      <c r="G13" s="562">
        <f>SUM(E13:F13)</f>
        <v>272787</v>
      </c>
      <c r="H13" s="562"/>
      <c r="I13" s="928" t="s">
        <v>424</v>
      </c>
    </row>
    <row r="14" spans="1:9" s="611" customFormat="1" ht="12" customHeight="1" x14ac:dyDescent="0.25">
      <c r="A14" s="914"/>
      <c r="B14" s="912"/>
      <c r="C14" s="913"/>
      <c r="D14" s="618">
        <v>2239</v>
      </c>
      <c r="E14" s="562">
        <v>300</v>
      </c>
      <c r="F14" s="562"/>
      <c r="G14" s="562">
        <f>SUM(E14:F14)</f>
        <v>300</v>
      </c>
      <c r="H14" s="562"/>
      <c r="I14" s="928"/>
    </row>
    <row r="15" spans="1:9" s="611" customFormat="1" ht="48" x14ac:dyDescent="0.25">
      <c r="A15" s="910"/>
      <c r="B15" s="907"/>
      <c r="C15" s="908"/>
      <c r="D15" s="618">
        <v>2241</v>
      </c>
      <c r="E15" s="562">
        <v>10607</v>
      </c>
      <c r="F15" s="562">
        <v>147</v>
      </c>
      <c r="G15" s="562">
        <f t="shared" ref="G15" si="1">SUM(E15:F15)</f>
        <v>10754</v>
      </c>
      <c r="H15" s="619" t="s">
        <v>425</v>
      </c>
      <c r="I15" s="928"/>
    </row>
    <row r="16" spans="1:9" s="611" customFormat="1" x14ac:dyDescent="0.25">
      <c r="A16" s="620"/>
      <c r="B16" s="621"/>
      <c r="C16" s="621"/>
      <c r="D16" s="566"/>
      <c r="E16" s="566"/>
      <c r="F16" s="566"/>
      <c r="G16" s="566"/>
      <c r="H16" s="566"/>
      <c r="I16" s="566"/>
    </row>
    <row r="17" spans="1:9" s="611" customFormat="1" x14ac:dyDescent="0.25">
      <c r="A17" s="898" t="s">
        <v>370</v>
      </c>
      <c r="B17" s="898"/>
      <c r="C17" s="584" t="s">
        <v>426</v>
      </c>
      <c r="D17" s="584"/>
      <c r="E17" s="584"/>
      <c r="F17" s="584"/>
      <c r="G17" s="584"/>
      <c r="H17" s="584"/>
      <c r="I17" s="584"/>
    </row>
    <row r="18" spans="1:9" s="611" customFormat="1" x14ac:dyDescent="0.25">
      <c r="A18" s="898" t="s">
        <v>372</v>
      </c>
      <c r="B18" s="898"/>
      <c r="C18" s="622" t="s">
        <v>427</v>
      </c>
      <c r="D18" s="622"/>
      <c r="E18" s="622"/>
      <c r="F18" s="622"/>
      <c r="G18" s="622"/>
      <c r="H18" s="622"/>
      <c r="I18" s="622"/>
    </row>
    <row r="19" spans="1:9" s="611" customFormat="1" ht="12" customHeight="1" x14ac:dyDescent="0.25">
      <c r="A19" s="890" t="s">
        <v>351</v>
      </c>
      <c r="B19" s="890" t="s">
        <v>352</v>
      </c>
      <c r="C19" s="890"/>
      <c r="D19" s="890" t="s">
        <v>353</v>
      </c>
      <c r="E19" s="890" t="s">
        <v>354</v>
      </c>
      <c r="F19" s="901" t="s">
        <v>355</v>
      </c>
      <c r="G19" s="890" t="s">
        <v>356</v>
      </c>
      <c r="H19" s="978" t="s">
        <v>318</v>
      </c>
      <c r="I19" s="890" t="s">
        <v>357</v>
      </c>
    </row>
    <row r="20" spans="1:9" s="611" customFormat="1" ht="40.5" customHeight="1" x14ac:dyDescent="0.25">
      <c r="A20" s="890"/>
      <c r="B20" s="890"/>
      <c r="C20" s="890"/>
      <c r="D20" s="890"/>
      <c r="E20" s="890"/>
      <c r="F20" s="902"/>
      <c r="G20" s="890"/>
      <c r="H20" s="979"/>
      <c r="I20" s="890"/>
    </row>
    <row r="21" spans="1:9" s="611" customFormat="1" x14ac:dyDescent="0.25">
      <c r="A21" s="971" t="s">
        <v>374</v>
      </c>
      <c r="B21" s="971"/>
      <c r="C21" s="971"/>
      <c r="D21" s="559"/>
      <c r="E21" s="559">
        <f>SUM(E22:E22)</f>
        <v>46905</v>
      </c>
      <c r="F21" s="559">
        <f t="shared" ref="F21:G21" si="2">SUM(F22:F22)</f>
        <v>0</v>
      </c>
      <c r="G21" s="559">
        <f t="shared" si="2"/>
        <v>46905</v>
      </c>
      <c r="H21" s="559"/>
      <c r="I21" s="562"/>
    </row>
    <row r="22" spans="1:9" s="611" customFormat="1" ht="12" customHeight="1" x14ac:dyDescent="0.25">
      <c r="A22" s="583">
        <v>1</v>
      </c>
      <c r="B22" s="895" t="s">
        <v>428</v>
      </c>
      <c r="C22" s="895"/>
      <c r="D22" s="618">
        <v>5250</v>
      </c>
      <c r="E22" s="562">
        <v>46905</v>
      </c>
      <c r="F22" s="562"/>
      <c r="G22" s="562">
        <f t="shared" ref="G22" si="3">SUM(E22:F22)</f>
        <v>46905</v>
      </c>
      <c r="H22" s="562"/>
      <c r="I22" s="563" t="s">
        <v>429</v>
      </c>
    </row>
    <row r="23" spans="1:9" s="611" customFormat="1" x14ac:dyDescent="0.25">
      <c r="A23" s="623"/>
      <c r="B23" s="621"/>
      <c r="C23" s="621"/>
      <c r="D23" s="624"/>
      <c r="E23" s="625"/>
      <c r="F23" s="625"/>
      <c r="G23" s="625"/>
      <c r="H23" s="625"/>
      <c r="I23" s="626"/>
    </row>
    <row r="24" spans="1:9" s="611" customFormat="1" x14ac:dyDescent="0.25">
      <c r="A24" s="898" t="s">
        <v>370</v>
      </c>
      <c r="B24" s="898"/>
      <c r="C24" s="584" t="s">
        <v>430</v>
      </c>
      <c r="D24" s="584"/>
      <c r="E24" s="584"/>
      <c r="F24" s="584"/>
      <c r="G24" s="584"/>
      <c r="H24" s="584"/>
      <c r="I24" s="584"/>
    </row>
    <row r="25" spans="1:9" s="611" customFormat="1" x14ac:dyDescent="0.25">
      <c r="A25" s="898" t="s">
        <v>372</v>
      </c>
      <c r="B25" s="898"/>
      <c r="C25" s="622" t="s">
        <v>431</v>
      </c>
      <c r="D25" s="622"/>
      <c r="E25" s="622"/>
      <c r="F25" s="622"/>
      <c r="G25" s="622"/>
      <c r="H25" s="622"/>
      <c r="I25" s="622"/>
    </row>
    <row r="26" spans="1:9" s="611" customFormat="1" ht="12" customHeight="1" x14ac:dyDescent="0.25">
      <c r="A26" s="890" t="s">
        <v>351</v>
      </c>
      <c r="B26" s="890" t="s">
        <v>352</v>
      </c>
      <c r="C26" s="890"/>
      <c r="D26" s="890" t="s">
        <v>353</v>
      </c>
      <c r="E26" s="890" t="s">
        <v>354</v>
      </c>
      <c r="F26" s="901" t="s">
        <v>355</v>
      </c>
      <c r="G26" s="890" t="s">
        <v>356</v>
      </c>
      <c r="H26" s="978" t="s">
        <v>318</v>
      </c>
      <c r="I26" s="890" t="s">
        <v>357</v>
      </c>
    </row>
    <row r="27" spans="1:9" s="611" customFormat="1" ht="36.75" customHeight="1" x14ac:dyDescent="0.25">
      <c r="A27" s="890"/>
      <c r="B27" s="890"/>
      <c r="C27" s="890"/>
      <c r="D27" s="890"/>
      <c r="E27" s="890"/>
      <c r="F27" s="902"/>
      <c r="G27" s="890"/>
      <c r="H27" s="979"/>
      <c r="I27" s="890"/>
    </row>
    <row r="28" spans="1:9" s="611" customFormat="1" x14ac:dyDescent="0.25">
      <c r="A28" s="971" t="s">
        <v>374</v>
      </c>
      <c r="B28" s="971"/>
      <c r="C28" s="971"/>
      <c r="D28" s="559"/>
      <c r="E28" s="559">
        <f>SUM(E29:E43)</f>
        <v>672237</v>
      </c>
      <c r="F28" s="559">
        <f t="shared" ref="F28:G28" si="4">SUM(F29:F43)</f>
        <v>0</v>
      </c>
      <c r="G28" s="559">
        <f t="shared" si="4"/>
        <v>672237</v>
      </c>
      <c r="H28" s="559"/>
      <c r="I28" s="617"/>
    </row>
    <row r="29" spans="1:9" s="611" customFormat="1" x14ac:dyDescent="0.25">
      <c r="A29" s="586">
        <v>1</v>
      </c>
      <c r="B29" s="905" t="s">
        <v>432</v>
      </c>
      <c r="C29" s="906"/>
      <c r="D29" s="618">
        <v>5240</v>
      </c>
      <c r="E29" s="627">
        <v>48746</v>
      </c>
      <c r="F29" s="628"/>
      <c r="G29" s="562">
        <f t="shared" ref="G29:G43" si="5">SUM(E29:F29)</f>
        <v>48746</v>
      </c>
      <c r="H29" s="562"/>
      <c r="I29" s="587" t="s">
        <v>433</v>
      </c>
    </row>
    <row r="30" spans="1:9" s="611" customFormat="1" x14ac:dyDescent="0.2">
      <c r="A30" s="894">
        <v>2</v>
      </c>
      <c r="B30" s="895" t="s">
        <v>434</v>
      </c>
      <c r="C30" s="895"/>
      <c r="D30" s="618">
        <v>5250</v>
      </c>
      <c r="E30" s="562">
        <v>161342</v>
      </c>
      <c r="F30" s="565"/>
      <c r="G30" s="562">
        <f t="shared" si="5"/>
        <v>161342</v>
      </c>
      <c r="H30" s="629"/>
      <c r="I30" s="928" t="s">
        <v>435</v>
      </c>
    </row>
    <row r="31" spans="1:9" s="611" customFormat="1" x14ac:dyDescent="0.25">
      <c r="A31" s="894"/>
      <c r="B31" s="895"/>
      <c r="C31" s="895"/>
      <c r="D31" s="618">
        <v>2241</v>
      </c>
      <c r="E31" s="562">
        <v>11436</v>
      </c>
      <c r="F31" s="565"/>
      <c r="G31" s="562">
        <f t="shared" si="5"/>
        <v>11436</v>
      </c>
      <c r="H31" s="619"/>
      <c r="I31" s="928"/>
    </row>
    <row r="32" spans="1:9" s="611" customFormat="1" x14ac:dyDescent="0.25">
      <c r="A32" s="567">
        <v>3</v>
      </c>
      <c r="B32" s="895" t="s">
        <v>436</v>
      </c>
      <c r="C32" s="895"/>
      <c r="D32" s="618">
        <v>2241</v>
      </c>
      <c r="E32" s="562">
        <v>68015</v>
      </c>
      <c r="F32" s="565"/>
      <c r="G32" s="562">
        <f t="shared" si="5"/>
        <v>68015</v>
      </c>
      <c r="H32" s="562"/>
      <c r="I32" s="563" t="s">
        <v>437</v>
      </c>
    </row>
    <row r="33" spans="1:9" s="611" customFormat="1" x14ac:dyDescent="0.25">
      <c r="A33" s="583">
        <v>4</v>
      </c>
      <c r="B33" s="895" t="s">
        <v>438</v>
      </c>
      <c r="C33" s="895"/>
      <c r="D33" s="618">
        <v>2239</v>
      </c>
      <c r="E33" s="562">
        <v>5374</v>
      </c>
      <c r="F33" s="565"/>
      <c r="G33" s="562">
        <f t="shared" si="5"/>
        <v>5374</v>
      </c>
      <c r="H33" s="562"/>
      <c r="I33" s="563" t="s">
        <v>439</v>
      </c>
    </row>
    <row r="34" spans="1:9" s="611" customFormat="1" ht="26.25" customHeight="1" x14ac:dyDescent="0.25">
      <c r="A34" s="583">
        <v>5</v>
      </c>
      <c r="B34" s="895" t="s">
        <v>440</v>
      </c>
      <c r="C34" s="895"/>
      <c r="D34" s="630">
        <v>5250</v>
      </c>
      <c r="E34" s="631">
        <v>197756</v>
      </c>
      <c r="F34" s="631"/>
      <c r="G34" s="562">
        <f t="shared" si="5"/>
        <v>197756</v>
      </c>
      <c r="H34" s="631"/>
      <c r="I34" s="563" t="s">
        <v>441</v>
      </c>
    </row>
    <row r="35" spans="1:9" s="611" customFormat="1" ht="24" customHeight="1" x14ac:dyDescent="0.25">
      <c r="A35" s="583">
        <v>6</v>
      </c>
      <c r="B35" s="895" t="s">
        <v>442</v>
      </c>
      <c r="C35" s="895"/>
      <c r="D35" s="618">
        <v>5240</v>
      </c>
      <c r="E35" s="562">
        <v>3097</v>
      </c>
      <c r="F35" s="565"/>
      <c r="G35" s="562">
        <f t="shared" si="5"/>
        <v>3097</v>
      </c>
      <c r="H35" s="562"/>
      <c r="I35" s="563" t="s">
        <v>443</v>
      </c>
    </row>
    <row r="36" spans="1:9" s="611" customFormat="1" x14ac:dyDescent="0.25">
      <c r="A36" s="583">
        <v>7</v>
      </c>
      <c r="B36" s="895" t="s">
        <v>444</v>
      </c>
      <c r="C36" s="895"/>
      <c r="D36" s="618">
        <v>5250</v>
      </c>
      <c r="E36" s="562">
        <v>23317</v>
      </c>
      <c r="F36" s="562"/>
      <c r="G36" s="562">
        <f t="shared" si="5"/>
        <v>23317</v>
      </c>
      <c r="H36" s="562"/>
      <c r="I36" s="563" t="s">
        <v>435</v>
      </c>
    </row>
    <row r="37" spans="1:9" s="611" customFormat="1" x14ac:dyDescent="0.25">
      <c r="A37" s="583">
        <v>8</v>
      </c>
      <c r="B37" s="895" t="s">
        <v>445</v>
      </c>
      <c r="C37" s="895"/>
      <c r="D37" s="618">
        <v>2241</v>
      </c>
      <c r="E37" s="562">
        <v>5000</v>
      </c>
      <c r="F37" s="562"/>
      <c r="G37" s="562">
        <f t="shared" si="5"/>
        <v>5000</v>
      </c>
      <c r="H37" s="562"/>
      <c r="I37" s="563" t="s">
        <v>437</v>
      </c>
    </row>
    <row r="38" spans="1:9" s="611" customFormat="1" x14ac:dyDescent="0.25">
      <c r="A38" s="583">
        <v>9</v>
      </c>
      <c r="B38" s="895" t="s">
        <v>446</v>
      </c>
      <c r="C38" s="895"/>
      <c r="D38" s="618">
        <v>5250</v>
      </c>
      <c r="E38" s="562">
        <v>14520</v>
      </c>
      <c r="F38" s="562"/>
      <c r="G38" s="562">
        <f t="shared" si="5"/>
        <v>14520</v>
      </c>
      <c r="H38" s="619"/>
      <c r="I38" s="563" t="s">
        <v>447</v>
      </c>
    </row>
    <row r="39" spans="1:9" s="611" customFormat="1" x14ac:dyDescent="0.25">
      <c r="A39" s="583">
        <v>10</v>
      </c>
      <c r="B39" s="895" t="s">
        <v>448</v>
      </c>
      <c r="C39" s="895"/>
      <c r="D39" s="618">
        <v>5240</v>
      </c>
      <c r="E39" s="562">
        <v>99536</v>
      </c>
      <c r="F39" s="565"/>
      <c r="G39" s="562">
        <f t="shared" si="5"/>
        <v>99536</v>
      </c>
      <c r="H39" s="632"/>
      <c r="I39" s="563" t="s">
        <v>449</v>
      </c>
    </row>
    <row r="40" spans="1:9" s="611" customFormat="1" x14ac:dyDescent="0.25">
      <c r="A40" s="894">
        <v>11</v>
      </c>
      <c r="B40" s="895" t="s">
        <v>450</v>
      </c>
      <c r="C40" s="895"/>
      <c r="D40" s="618">
        <v>2241</v>
      </c>
      <c r="E40" s="562">
        <v>0</v>
      </c>
      <c r="F40" s="562"/>
      <c r="G40" s="562">
        <f t="shared" si="5"/>
        <v>0</v>
      </c>
      <c r="H40" s="562"/>
      <c r="I40" s="909" t="s">
        <v>437</v>
      </c>
    </row>
    <row r="41" spans="1:9" s="611" customFormat="1" ht="25.5" customHeight="1" x14ac:dyDescent="0.25">
      <c r="A41" s="894"/>
      <c r="B41" s="895"/>
      <c r="C41" s="895"/>
      <c r="D41" s="618">
        <v>2244</v>
      </c>
      <c r="E41" s="562">
        <v>31373</v>
      </c>
      <c r="F41" s="565"/>
      <c r="G41" s="562">
        <f t="shared" si="5"/>
        <v>31373</v>
      </c>
      <c r="H41" s="562"/>
      <c r="I41" s="910"/>
    </row>
    <row r="42" spans="1:9" s="611" customFormat="1" x14ac:dyDescent="0.25">
      <c r="A42" s="583">
        <v>12</v>
      </c>
      <c r="B42" s="895" t="s">
        <v>451</v>
      </c>
      <c r="C42" s="895"/>
      <c r="D42" s="618">
        <v>2241</v>
      </c>
      <c r="E42" s="562">
        <v>1728</v>
      </c>
      <c r="F42" s="565"/>
      <c r="G42" s="562">
        <f t="shared" si="5"/>
        <v>1728</v>
      </c>
      <c r="H42" s="633"/>
      <c r="I42" s="563" t="s">
        <v>452</v>
      </c>
    </row>
    <row r="43" spans="1:9" s="611" customFormat="1" x14ac:dyDescent="0.25">
      <c r="A43" s="583">
        <v>13</v>
      </c>
      <c r="B43" s="895" t="s">
        <v>453</v>
      </c>
      <c r="C43" s="895"/>
      <c r="D43" s="618">
        <v>2241</v>
      </c>
      <c r="E43" s="562">
        <v>997</v>
      </c>
      <c r="F43" s="565"/>
      <c r="G43" s="562">
        <f t="shared" si="5"/>
        <v>997</v>
      </c>
      <c r="H43" s="633"/>
      <c r="I43" s="563" t="s">
        <v>452</v>
      </c>
    </row>
    <row r="44" spans="1:9" s="611" customFormat="1" x14ac:dyDescent="0.25">
      <c r="A44" s="634"/>
      <c r="B44" s="635"/>
      <c r="C44" s="635"/>
      <c r="D44" s="636"/>
      <c r="E44" s="637"/>
      <c r="F44" s="637"/>
      <c r="G44" s="637"/>
      <c r="H44" s="637"/>
      <c r="I44" s="637"/>
    </row>
    <row r="45" spans="1:9" s="611" customFormat="1" x14ac:dyDescent="0.25">
      <c r="A45" s="980" t="s">
        <v>370</v>
      </c>
      <c r="B45" s="980"/>
      <c r="C45" s="980" t="s">
        <v>454</v>
      </c>
      <c r="D45" s="980"/>
      <c r="E45" s="980"/>
      <c r="F45" s="980"/>
      <c r="G45" s="980"/>
      <c r="H45" s="980"/>
      <c r="I45" s="980"/>
    </row>
    <row r="46" spans="1:9" s="611" customFormat="1" x14ac:dyDescent="0.25">
      <c r="A46" s="977" t="s">
        <v>372</v>
      </c>
      <c r="B46" s="977"/>
      <c r="C46" s="638" t="s">
        <v>455</v>
      </c>
      <c r="D46" s="639"/>
      <c r="E46" s="639"/>
      <c r="F46" s="639"/>
      <c r="G46" s="639"/>
      <c r="H46" s="639"/>
      <c r="I46" s="639"/>
    </row>
    <row r="47" spans="1:9" s="611" customFormat="1" ht="12" customHeight="1" x14ac:dyDescent="0.25">
      <c r="A47" s="890" t="s">
        <v>351</v>
      </c>
      <c r="B47" s="890" t="s">
        <v>352</v>
      </c>
      <c r="C47" s="890"/>
      <c r="D47" s="890" t="s">
        <v>353</v>
      </c>
      <c r="E47" s="890" t="s">
        <v>354</v>
      </c>
      <c r="F47" s="901" t="s">
        <v>355</v>
      </c>
      <c r="G47" s="890" t="s">
        <v>356</v>
      </c>
      <c r="H47" s="978" t="s">
        <v>318</v>
      </c>
      <c r="I47" s="890" t="s">
        <v>357</v>
      </c>
    </row>
    <row r="48" spans="1:9" s="611" customFormat="1" ht="33" customHeight="1" x14ac:dyDescent="0.25">
      <c r="A48" s="890"/>
      <c r="B48" s="890"/>
      <c r="C48" s="890"/>
      <c r="D48" s="890"/>
      <c r="E48" s="890"/>
      <c r="F48" s="902"/>
      <c r="G48" s="890"/>
      <c r="H48" s="979"/>
      <c r="I48" s="890"/>
    </row>
    <row r="49" spans="1:9" s="611" customFormat="1" x14ac:dyDescent="0.25">
      <c r="A49" s="971" t="s">
        <v>374</v>
      </c>
      <c r="B49" s="971"/>
      <c r="C49" s="971"/>
      <c r="D49" s="559"/>
      <c r="E49" s="559">
        <f>SUM(E50:E56)</f>
        <v>237096</v>
      </c>
      <c r="F49" s="559">
        <f>SUM(F50:F56)</f>
        <v>0</v>
      </c>
      <c r="G49" s="559">
        <f>SUM(G50:G56)</f>
        <v>237096</v>
      </c>
      <c r="H49" s="559"/>
      <c r="I49" s="640"/>
    </row>
    <row r="50" spans="1:9" s="611" customFormat="1" x14ac:dyDescent="0.25">
      <c r="A50" s="583">
        <v>1</v>
      </c>
      <c r="B50" s="895" t="s">
        <v>456</v>
      </c>
      <c r="C50" s="895"/>
      <c r="D50" s="618">
        <v>5250</v>
      </c>
      <c r="E50" s="562">
        <v>0</v>
      </c>
      <c r="F50" s="565"/>
      <c r="G50" s="562">
        <f t="shared" ref="G50:G56" si="6">SUM(E50:F50)</f>
        <v>0</v>
      </c>
      <c r="H50" s="641"/>
      <c r="I50" s="563" t="s">
        <v>457</v>
      </c>
    </row>
    <row r="51" spans="1:9" s="611" customFormat="1" x14ac:dyDescent="0.25">
      <c r="A51" s="583">
        <v>2</v>
      </c>
      <c r="B51" s="895" t="s">
        <v>458</v>
      </c>
      <c r="C51" s="895"/>
      <c r="D51" s="618">
        <v>5250</v>
      </c>
      <c r="E51" s="562">
        <v>21086</v>
      </c>
      <c r="F51" s="565"/>
      <c r="G51" s="562">
        <f t="shared" si="6"/>
        <v>21086</v>
      </c>
      <c r="H51" s="642"/>
      <c r="I51" s="563" t="s">
        <v>457</v>
      </c>
    </row>
    <row r="52" spans="1:9" s="611" customFormat="1" x14ac:dyDescent="0.25">
      <c r="A52" s="586">
        <v>3</v>
      </c>
      <c r="B52" s="905" t="s">
        <v>459</v>
      </c>
      <c r="C52" s="906"/>
      <c r="D52" s="643">
        <v>5250</v>
      </c>
      <c r="E52" s="644">
        <f>57501+14950</f>
        <v>72451</v>
      </c>
      <c r="F52" s="645"/>
      <c r="G52" s="562">
        <f t="shared" si="6"/>
        <v>72451</v>
      </c>
      <c r="H52" s="641"/>
      <c r="I52" s="563" t="s">
        <v>460</v>
      </c>
    </row>
    <row r="53" spans="1:9" s="611" customFormat="1" ht="12" customHeight="1" x14ac:dyDescent="0.25">
      <c r="A53" s="586">
        <v>4</v>
      </c>
      <c r="B53" s="905" t="s">
        <v>461</v>
      </c>
      <c r="C53" s="906"/>
      <c r="D53" s="618">
        <v>5250</v>
      </c>
      <c r="E53" s="646">
        <v>18392</v>
      </c>
      <c r="F53" s="646"/>
      <c r="G53" s="562">
        <f t="shared" si="6"/>
        <v>18392</v>
      </c>
      <c r="H53" s="641"/>
      <c r="I53" s="587" t="s">
        <v>460</v>
      </c>
    </row>
    <row r="54" spans="1:9" s="611" customFormat="1" x14ac:dyDescent="0.25">
      <c r="A54" s="586">
        <v>5</v>
      </c>
      <c r="B54" s="905" t="s">
        <v>462</v>
      </c>
      <c r="C54" s="906"/>
      <c r="D54" s="618">
        <v>5250</v>
      </c>
      <c r="E54" s="562">
        <v>118656</v>
      </c>
      <c r="F54" s="565"/>
      <c r="G54" s="562">
        <f t="shared" si="6"/>
        <v>118656</v>
      </c>
      <c r="H54" s="619"/>
      <c r="I54" s="563" t="s">
        <v>460</v>
      </c>
    </row>
    <row r="55" spans="1:9" s="611" customFormat="1" x14ac:dyDescent="0.25">
      <c r="A55" s="586">
        <v>6</v>
      </c>
      <c r="B55" s="905" t="s">
        <v>463</v>
      </c>
      <c r="C55" s="906"/>
      <c r="D55" s="618">
        <v>5250</v>
      </c>
      <c r="E55" s="562">
        <v>5384</v>
      </c>
      <c r="F55" s="565"/>
      <c r="G55" s="562">
        <f t="shared" si="6"/>
        <v>5384</v>
      </c>
      <c r="H55" s="562"/>
      <c r="I55" s="587" t="s">
        <v>460</v>
      </c>
    </row>
    <row r="56" spans="1:9" s="611" customFormat="1" ht="12" customHeight="1" x14ac:dyDescent="0.25">
      <c r="A56" s="586">
        <v>7</v>
      </c>
      <c r="B56" s="905" t="s">
        <v>464</v>
      </c>
      <c r="C56" s="906"/>
      <c r="D56" s="618">
        <v>2241</v>
      </c>
      <c r="E56" s="562">
        <f>223+904</f>
        <v>1127</v>
      </c>
      <c r="F56" s="565"/>
      <c r="G56" s="562">
        <f t="shared" si="6"/>
        <v>1127</v>
      </c>
      <c r="H56" s="619"/>
      <c r="I56" s="563" t="s">
        <v>465</v>
      </c>
    </row>
    <row r="57" spans="1:9" s="611" customFormat="1" x14ac:dyDescent="0.25">
      <c r="A57" s="647"/>
      <c r="B57" s="648"/>
      <c r="C57" s="648"/>
      <c r="D57" s="649"/>
      <c r="E57" s="650"/>
      <c r="F57" s="650"/>
      <c r="G57" s="650"/>
      <c r="H57" s="650"/>
      <c r="I57" s="651"/>
    </row>
    <row r="58" spans="1:9" s="611" customFormat="1" x14ac:dyDescent="0.25">
      <c r="A58" s="980" t="s">
        <v>370</v>
      </c>
      <c r="B58" s="980"/>
      <c r="C58" s="652" t="s">
        <v>466</v>
      </c>
      <c r="D58" s="652"/>
      <c r="E58" s="652"/>
      <c r="F58" s="652"/>
      <c r="G58" s="652"/>
      <c r="H58" s="652"/>
      <c r="I58" s="652"/>
    </row>
    <row r="59" spans="1:9" s="611" customFormat="1" x14ac:dyDescent="0.25">
      <c r="A59" s="977" t="s">
        <v>372</v>
      </c>
      <c r="B59" s="977"/>
      <c r="C59" s="638" t="s">
        <v>467</v>
      </c>
      <c r="D59" s="638"/>
      <c r="E59" s="638"/>
      <c r="F59" s="638"/>
      <c r="G59" s="638"/>
      <c r="H59" s="638"/>
      <c r="I59" s="638"/>
    </row>
    <row r="60" spans="1:9" s="611" customFormat="1" ht="12" customHeight="1" x14ac:dyDescent="0.25">
      <c r="A60" s="890" t="s">
        <v>351</v>
      </c>
      <c r="B60" s="890" t="s">
        <v>352</v>
      </c>
      <c r="C60" s="890"/>
      <c r="D60" s="890" t="s">
        <v>353</v>
      </c>
      <c r="E60" s="890" t="s">
        <v>354</v>
      </c>
      <c r="F60" s="901" t="s">
        <v>355</v>
      </c>
      <c r="G60" s="890" t="s">
        <v>356</v>
      </c>
      <c r="H60" s="978" t="s">
        <v>318</v>
      </c>
      <c r="I60" s="890" t="s">
        <v>357</v>
      </c>
    </row>
    <row r="61" spans="1:9" s="611" customFormat="1" ht="34.5" customHeight="1" x14ac:dyDescent="0.25">
      <c r="A61" s="890"/>
      <c r="B61" s="890"/>
      <c r="C61" s="890"/>
      <c r="D61" s="890"/>
      <c r="E61" s="890"/>
      <c r="F61" s="902"/>
      <c r="G61" s="890"/>
      <c r="H61" s="979"/>
      <c r="I61" s="890"/>
    </row>
    <row r="62" spans="1:9" s="611" customFormat="1" x14ac:dyDescent="0.25">
      <c r="A62" s="971" t="s">
        <v>374</v>
      </c>
      <c r="B62" s="971"/>
      <c r="C62" s="971"/>
      <c r="D62" s="559"/>
      <c r="E62" s="559">
        <f>SUM(E63:E63)</f>
        <v>29097</v>
      </c>
      <c r="F62" s="559">
        <f t="shared" ref="F62:G62" si="7">SUM(F63:F63)</f>
        <v>0</v>
      </c>
      <c r="G62" s="559">
        <f t="shared" si="7"/>
        <v>29097</v>
      </c>
      <c r="H62" s="559"/>
      <c r="I62" s="563"/>
    </row>
    <row r="63" spans="1:9" s="611" customFormat="1" x14ac:dyDescent="0.25">
      <c r="A63" s="583">
        <v>1</v>
      </c>
      <c r="B63" s="895" t="s">
        <v>468</v>
      </c>
      <c r="C63" s="895"/>
      <c r="D63" s="618">
        <v>5250</v>
      </c>
      <c r="E63" s="562">
        <v>29097</v>
      </c>
      <c r="F63" s="562"/>
      <c r="G63" s="562">
        <f t="shared" ref="G63" si="8">SUM(E63:F63)</f>
        <v>29097</v>
      </c>
      <c r="H63" s="562"/>
      <c r="I63" s="563" t="s">
        <v>469</v>
      </c>
    </row>
    <row r="64" spans="1:9" s="611" customFormat="1" x14ac:dyDescent="0.25">
      <c r="A64" s="623"/>
      <c r="B64" s="621"/>
      <c r="C64" s="621"/>
      <c r="D64" s="624"/>
      <c r="E64" s="625"/>
      <c r="F64" s="625"/>
      <c r="G64" s="625"/>
      <c r="H64" s="625"/>
      <c r="I64" s="625"/>
    </row>
    <row r="65" spans="1:9" s="611" customFormat="1" x14ac:dyDescent="0.25">
      <c r="A65" s="898" t="s">
        <v>370</v>
      </c>
      <c r="B65" s="898"/>
      <c r="C65" s="584" t="s">
        <v>470</v>
      </c>
      <c r="D65" s="584"/>
      <c r="E65" s="584"/>
      <c r="F65" s="584"/>
      <c r="G65" s="584"/>
      <c r="H65" s="584"/>
      <c r="I65" s="584"/>
    </row>
    <row r="66" spans="1:9" s="611" customFormat="1" x14ac:dyDescent="0.25">
      <c r="A66" s="898" t="s">
        <v>372</v>
      </c>
      <c r="B66" s="898"/>
      <c r="C66" s="622" t="s">
        <v>471</v>
      </c>
      <c r="D66" s="622"/>
      <c r="E66" s="622"/>
      <c r="F66" s="622"/>
      <c r="G66" s="622"/>
      <c r="H66" s="622"/>
      <c r="I66" s="622"/>
    </row>
    <row r="67" spans="1:9" s="611" customFormat="1" ht="12" customHeight="1" x14ac:dyDescent="0.25">
      <c r="A67" s="890" t="s">
        <v>351</v>
      </c>
      <c r="B67" s="890" t="s">
        <v>352</v>
      </c>
      <c r="C67" s="890"/>
      <c r="D67" s="890" t="s">
        <v>353</v>
      </c>
      <c r="E67" s="890" t="s">
        <v>354</v>
      </c>
      <c r="F67" s="901" t="s">
        <v>355</v>
      </c>
      <c r="G67" s="890" t="s">
        <v>356</v>
      </c>
      <c r="H67" s="978" t="s">
        <v>318</v>
      </c>
      <c r="I67" s="890" t="s">
        <v>357</v>
      </c>
    </row>
    <row r="68" spans="1:9" s="611" customFormat="1" ht="37.5" customHeight="1" x14ac:dyDescent="0.25">
      <c r="A68" s="890"/>
      <c r="B68" s="890"/>
      <c r="C68" s="890"/>
      <c r="D68" s="890"/>
      <c r="E68" s="890"/>
      <c r="F68" s="902"/>
      <c r="G68" s="890"/>
      <c r="H68" s="979"/>
      <c r="I68" s="890"/>
    </row>
    <row r="69" spans="1:9" s="611" customFormat="1" x14ac:dyDescent="0.25">
      <c r="A69" s="971" t="s">
        <v>374</v>
      </c>
      <c r="B69" s="971"/>
      <c r="C69" s="971"/>
      <c r="D69" s="559"/>
      <c r="E69" s="559">
        <f>SUM(E70:E70)</f>
        <v>244410</v>
      </c>
      <c r="F69" s="559">
        <f t="shared" ref="F69:G69" si="9">SUM(F70:F70)</f>
        <v>0</v>
      </c>
      <c r="G69" s="559">
        <f t="shared" si="9"/>
        <v>244410</v>
      </c>
      <c r="H69" s="559"/>
      <c r="I69" s="653"/>
    </row>
    <row r="70" spans="1:9" s="611" customFormat="1" x14ac:dyDescent="0.25">
      <c r="A70" s="583">
        <v>1</v>
      </c>
      <c r="B70" s="895" t="s">
        <v>472</v>
      </c>
      <c r="C70" s="895"/>
      <c r="D70" s="618">
        <v>5250</v>
      </c>
      <c r="E70" s="562">
        <v>244410</v>
      </c>
      <c r="F70" s="565"/>
      <c r="G70" s="562">
        <f t="shared" ref="G70" si="10">SUM(E70:F70)</f>
        <v>244410</v>
      </c>
      <c r="H70" s="619"/>
      <c r="I70" s="563" t="s">
        <v>473</v>
      </c>
    </row>
    <row r="71" spans="1:9" s="611" customFormat="1" ht="71.25" customHeight="1" x14ac:dyDescent="0.25">
      <c r="A71" s="654"/>
      <c r="B71" s="648"/>
      <c r="C71" s="648"/>
      <c r="D71" s="649"/>
      <c r="E71" s="650"/>
      <c r="F71" s="650"/>
      <c r="G71" s="650"/>
      <c r="H71" s="650"/>
      <c r="I71" s="649"/>
    </row>
    <row r="72" spans="1:9" s="611" customFormat="1" x14ac:dyDescent="0.25">
      <c r="A72" s="980" t="s">
        <v>370</v>
      </c>
      <c r="B72" s="980"/>
      <c r="C72" s="652" t="s">
        <v>474</v>
      </c>
      <c r="D72" s="652"/>
      <c r="E72" s="652"/>
      <c r="F72" s="652"/>
      <c r="G72" s="652"/>
      <c r="H72" s="652"/>
      <c r="I72" s="652"/>
    </row>
    <row r="73" spans="1:9" s="611" customFormat="1" x14ac:dyDescent="0.25">
      <c r="A73" s="977" t="s">
        <v>372</v>
      </c>
      <c r="B73" s="977"/>
      <c r="C73" s="638" t="s">
        <v>475</v>
      </c>
      <c r="D73" s="638"/>
      <c r="E73" s="638"/>
      <c r="F73" s="638"/>
      <c r="G73" s="638"/>
      <c r="H73" s="638"/>
      <c r="I73" s="638"/>
    </row>
    <row r="74" spans="1:9" s="611" customFormat="1" ht="12" customHeight="1" x14ac:dyDescent="0.25">
      <c r="A74" s="890" t="s">
        <v>351</v>
      </c>
      <c r="B74" s="890" t="s">
        <v>352</v>
      </c>
      <c r="C74" s="890"/>
      <c r="D74" s="890" t="s">
        <v>353</v>
      </c>
      <c r="E74" s="890" t="s">
        <v>354</v>
      </c>
      <c r="F74" s="901" t="s">
        <v>355</v>
      </c>
      <c r="G74" s="890" t="s">
        <v>356</v>
      </c>
      <c r="H74" s="978" t="s">
        <v>318</v>
      </c>
      <c r="I74" s="890" t="s">
        <v>357</v>
      </c>
    </row>
    <row r="75" spans="1:9" s="611" customFormat="1" ht="36.75" customHeight="1" x14ac:dyDescent="0.25">
      <c r="A75" s="890"/>
      <c r="B75" s="890"/>
      <c r="C75" s="890"/>
      <c r="D75" s="890"/>
      <c r="E75" s="890"/>
      <c r="F75" s="902"/>
      <c r="G75" s="890"/>
      <c r="H75" s="979"/>
      <c r="I75" s="890"/>
    </row>
    <row r="76" spans="1:9" s="611" customFormat="1" x14ac:dyDescent="0.25">
      <c r="A76" s="971" t="s">
        <v>374</v>
      </c>
      <c r="B76" s="971"/>
      <c r="C76" s="971"/>
      <c r="D76" s="559"/>
      <c r="E76" s="559">
        <f>SUM(E77:E77)</f>
        <v>109240</v>
      </c>
      <c r="F76" s="559">
        <f t="shared" ref="F76:G76" si="11">SUM(F77:F77)</f>
        <v>0</v>
      </c>
      <c r="G76" s="559">
        <f t="shared" si="11"/>
        <v>109240</v>
      </c>
      <c r="H76" s="559"/>
      <c r="I76" s="563"/>
    </row>
    <row r="77" spans="1:9" s="611" customFormat="1" x14ac:dyDescent="0.25">
      <c r="A77" s="583">
        <v>1</v>
      </c>
      <c r="B77" s="895" t="s">
        <v>476</v>
      </c>
      <c r="C77" s="895"/>
      <c r="D77" s="618">
        <v>5250</v>
      </c>
      <c r="E77" s="562">
        <v>109240</v>
      </c>
      <c r="F77" s="565"/>
      <c r="G77" s="562">
        <f t="shared" ref="G77" si="12">SUM(E77:F77)</f>
        <v>109240</v>
      </c>
      <c r="H77" s="655"/>
      <c r="I77" s="563" t="s">
        <v>473</v>
      </c>
    </row>
    <row r="78" spans="1:9" s="611" customFormat="1" x14ac:dyDescent="0.25">
      <c r="A78" s="656"/>
      <c r="B78" s="656"/>
      <c r="C78" s="656"/>
      <c r="D78" s="566"/>
      <c r="E78" s="566"/>
      <c r="F78" s="566"/>
      <c r="G78" s="566"/>
      <c r="H78" s="566"/>
      <c r="I78" s="656"/>
    </row>
    <row r="79" spans="1:9" s="611" customFormat="1" x14ac:dyDescent="0.25">
      <c r="A79" s="898" t="s">
        <v>370</v>
      </c>
      <c r="B79" s="898"/>
      <c r="C79" s="584" t="s">
        <v>477</v>
      </c>
      <c r="D79" s="584"/>
      <c r="E79" s="624"/>
      <c r="F79" s="624"/>
      <c r="G79" s="624"/>
      <c r="H79" s="624"/>
      <c r="I79" s="624"/>
    </row>
    <row r="80" spans="1:9" s="611" customFormat="1" x14ac:dyDescent="0.25">
      <c r="A80" s="898" t="s">
        <v>372</v>
      </c>
      <c r="B80" s="898"/>
      <c r="C80" s="622" t="s">
        <v>478</v>
      </c>
      <c r="D80" s="622"/>
      <c r="E80" s="622"/>
      <c r="F80" s="622"/>
      <c r="G80" s="622"/>
      <c r="H80" s="622"/>
      <c r="I80" s="622"/>
    </row>
    <row r="81" spans="1:9" s="611" customFormat="1" ht="12" customHeight="1" x14ac:dyDescent="0.25">
      <c r="A81" s="890" t="s">
        <v>351</v>
      </c>
      <c r="B81" s="890" t="s">
        <v>352</v>
      </c>
      <c r="C81" s="890"/>
      <c r="D81" s="890" t="s">
        <v>353</v>
      </c>
      <c r="E81" s="890" t="s">
        <v>354</v>
      </c>
      <c r="F81" s="901" t="s">
        <v>355</v>
      </c>
      <c r="G81" s="890" t="s">
        <v>356</v>
      </c>
      <c r="H81" s="978" t="s">
        <v>318</v>
      </c>
      <c r="I81" s="890" t="s">
        <v>357</v>
      </c>
    </row>
    <row r="82" spans="1:9" s="611" customFormat="1" ht="36" customHeight="1" x14ac:dyDescent="0.25">
      <c r="A82" s="890"/>
      <c r="B82" s="890"/>
      <c r="C82" s="890"/>
      <c r="D82" s="890"/>
      <c r="E82" s="890"/>
      <c r="F82" s="902"/>
      <c r="G82" s="890"/>
      <c r="H82" s="979"/>
      <c r="I82" s="890"/>
    </row>
    <row r="83" spans="1:9" s="611" customFormat="1" x14ac:dyDescent="0.25">
      <c r="A83" s="971" t="s">
        <v>374</v>
      </c>
      <c r="B83" s="971"/>
      <c r="C83" s="971"/>
      <c r="D83" s="559"/>
      <c r="E83" s="559">
        <f>SUM(E84:E93)</f>
        <v>243420</v>
      </c>
      <c r="F83" s="559">
        <f>SUM(F84:F93)</f>
        <v>0</v>
      </c>
      <c r="G83" s="559">
        <f>SUM(G84:G93)</f>
        <v>243420</v>
      </c>
      <c r="H83" s="559"/>
      <c r="I83" s="563"/>
    </row>
    <row r="84" spans="1:9" s="611" customFormat="1" ht="12" customHeight="1" x14ac:dyDescent="0.25">
      <c r="A84" s="582">
        <v>1</v>
      </c>
      <c r="B84" s="895" t="s">
        <v>464</v>
      </c>
      <c r="C84" s="895"/>
      <c r="D84" s="618">
        <v>2241</v>
      </c>
      <c r="E84" s="616">
        <v>52937</v>
      </c>
      <c r="F84" s="616"/>
      <c r="G84" s="562">
        <f t="shared" ref="G84:G93" si="13">SUM(E84:F84)</f>
        <v>52937</v>
      </c>
      <c r="H84" s="616"/>
      <c r="I84" s="657" t="s">
        <v>479</v>
      </c>
    </row>
    <row r="85" spans="1:9" s="611" customFormat="1" ht="15" customHeight="1" x14ac:dyDescent="0.25">
      <c r="A85" s="582">
        <v>2</v>
      </c>
      <c r="B85" s="895" t="s">
        <v>480</v>
      </c>
      <c r="C85" s="895"/>
      <c r="D85" s="618">
        <v>5250</v>
      </c>
      <c r="E85" s="627">
        <v>9000</v>
      </c>
      <c r="F85" s="627"/>
      <c r="G85" s="562">
        <f t="shared" si="13"/>
        <v>9000</v>
      </c>
      <c r="H85" s="627"/>
      <c r="I85" s="658" t="s">
        <v>479</v>
      </c>
    </row>
    <row r="86" spans="1:9" s="611" customFormat="1" ht="12" customHeight="1" x14ac:dyDescent="0.25">
      <c r="A86" s="582">
        <v>3</v>
      </c>
      <c r="B86" s="895" t="s">
        <v>481</v>
      </c>
      <c r="C86" s="895"/>
      <c r="D86" s="618">
        <v>2241</v>
      </c>
      <c r="E86" s="644">
        <f>11299+3031</f>
        <v>14330</v>
      </c>
      <c r="F86" s="644"/>
      <c r="G86" s="562">
        <f t="shared" si="13"/>
        <v>14330</v>
      </c>
      <c r="H86" s="644"/>
      <c r="I86" s="657" t="s">
        <v>479</v>
      </c>
    </row>
    <row r="87" spans="1:9" s="611" customFormat="1" ht="12" customHeight="1" x14ac:dyDescent="0.25">
      <c r="A87" s="582">
        <v>4</v>
      </c>
      <c r="B87" s="895" t="s">
        <v>482</v>
      </c>
      <c r="C87" s="895"/>
      <c r="D87" s="618">
        <v>5250</v>
      </c>
      <c r="E87" s="562">
        <v>23519</v>
      </c>
      <c r="F87" s="565"/>
      <c r="G87" s="562">
        <f t="shared" si="13"/>
        <v>23519</v>
      </c>
      <c r="H87" s="642"/>
      <c r="I87" s="657" t="s">
        <v>479</v>
      </c>
    </row>
    <row r="88" spans="1:9" s="611" customFormat="1" ht="12" customHeight="1" x14ac:dyDescent="0.25">
      <c r="A88" s="582">
        <v>5</v>
      </c>
      <c r="B88" s="895" t="s">
        <v>483</v>
      </c>
      <c r="C88" s="895"/>
      <c r="D88" s="618">
        <v>5250</v>
      </c>
      <c r="E88" s="644">
        <v>40959</v>
      </c>
      <c r="F88" s="645"/>
      <c r="G88" s="562">
        <f t="shared" si="13"/>
        <v>40959</v>
      </c>
      <c r="H88" s="659"/>
      <c r="I88" s="657" t="s">
        <v>479</v>
      </c>
    </row>
    <row r="89" spans="1:9" s="611" customFormat="1" ht="12" customHeight="1" x14ac:dyDescent="0.2">
      <c r="A89" s="890">
        <v>6</v>
      </c>
      <c r="B89" s="895" t="s">
        <v>484</v>
      </c>
      <c r="C89" s="895"/>
      <c r="D89" s="618">
        <v>5250</v>
      </c>
      <c r="E89" s="644">
        <v>27000</v>
      </c>
      <c r="F89" s="644"/>
      <c r="G89" s="562">
        <f t="shared" si="13"/>
        <v>27000</v>
      </c>
      <c r="H89" s="660"/>
      <c r="I89" s="952" t="s">
        <v>479</v>
      </c>
    </row>
    <row r="90" spans="1:9" s="611" customFormat="1" ht="12" customHeight="1" x14ac:dyDescent="0.2">
      <c r="A90" s="890"/>
      <c r="B90" s="895"/>
      <c r="C90" s="895"/>
      <c r="D90" s="618">
        <v>2241</v>
      </c>
      <c r="E90" s="616">
        <v>21593</v>
      </c>
      <c r="F90" s="616"/>
      <c r="G90" s="562">
        <f t="shared" si="13"/>
        <v>21593</v>
      </c>
      <c r="H90" s="661"/>
      <c r="I90" s="952"/>
    </row>
    <row r="91" spans="1:9" s="611" customFormat="1" x14ac:dyDescent="0.25">
      <c r="A91" s="583">
        <v>7</v>
      </c>
      <c r="B91" s="895" t="s">
        <v>485</v>
      </c>
      <c r="C91" s="895"/>
      <c r="D91" s="618">
        <v>5250</v>
      </c>
      <c r="E91" s="644">
        <v>4277</v>
      </c>
      <c r="F91" s="645"/>
      <c r="G91" s="562">
        <f t="shared" si="13"/>
        <v>4277</v>
      </c>
      <c r="H91" s="659"/>
      <c r="I91" s="563" t="s">
        <v>479</v>
      </c>
    </row>
    <row r="92" spans="1:9" s="611" customFormat="1" ht="12" customHeight="1" x14ac:dyDescent="0.25">
      <c r="A92" s="583">
        <v>8</v>
      </c>
      <c r="B92" s="895" t="s">
        <v>486</v>
      </c>
      <c r="C92" s="895"/>
      <c r="D92" s="618">
        <v>5250</v>
      </c>
      <c r="E92" s="644">
        <v>25581</v>
      </c>
      <c r="F92" s="645"/>
      <c r="G92" s="562">
        <f t="shared" si="13"/>
        <v>25581</v>
      </c>
      <c r="H92" s="659"/>
      <c r="I92" s="563" t="s">
        <v>479</v>
      </c>
    </row>
    <row r="93" spans="1:9" s="611" customFormat="1" ht="12" customHeight="1" x14ac:dyDescent="0.25">
      <c r="A93" s="582">
        <v>9</v>
      </c>
      <c r="B93" s="895" t="s">
        <v>487</v>
      </c>
      <c r="C93" s="895"/>
      <c r="D93" s="618">
        <v>5250</v>
      </c>
      <c r="E93" s="644">
        <v>24224</v>
      </c>
      <c r="F93" s="645"/>
      <c r="G93" s="562">
        <f t="shared" si="13"/>
        <v>24224</v>
      </c>
      <c r="H93" s="659"/>
      <c r="I93" s="657" t="s">
        <v>479</v>
      </c>
    </row>
    <row r="94" spans="1:9" s="611" customFormat="1" x14ac:dyDescent="0.25">
      <c r="A94" s="647"/>
      <c r="B94" s="648"/>
      <c r="C94" s="648"/>
      <c r="D94" s="662"/>
      <c r="E94" s="625"/>
      <c r="F94" s="625"/>
      <c r="G94" s="625"/>
      <c r="H94" s="625"/>
      <c r="I94" s="663"/>
    </row>
    <row r="95" spans="1:9" s="611" customFormat="1" x14ac:dyDescent="0.25">
      <c r="A95" s="898" t="s">
        <v>370</v>
      </c>
      <c r="B95" s="898"/>
      <c r="C95" s="584" t="s">
        <v>488</v>
      </c>
      <c r="D95" s="584"/>
      <c r="E95" s="584"/>
      <c r="F95" s="584"/>
      <c r="G95" s="584"/>
      <c r="H95" s="584"/>
    </row>
    <row r="96" spans="1:9" s="611" customFormat="1" x14ac:dyDescent="0.25">
      <c r="A96" s="898" t="s">
        <v>372</v>
      </c>
      <c r="B96" s="898"/>
      <c r="C96" s="622" t="s">
        <v>489</v>
      </c>
      <c r="D96" s="622"/>
      <c r="E96" s="622"/>
      <c r="F96" s="622"/>
      <c r="G96" s="622"/>
      <c r="H96" s="622"/>
    </row>
    <row r="97" spans="1:9" s="611" customFormat="1" ht="12" customHeight="1" x14ac:dyDescent="0.25">
      <c r="A97" s="890" t="s">
        <v>351</v>
      </c>
      <c r="B97" s="890" t="s">
        <v>352</v>
      </c>
      <c r="C97" s="890"/>
      <c r="D97" s="890" t="s">
        <v>353</v>
      </c>
      <c r="E97" s="890" t="s">
        <v>354</v>
      </c>
      <c r="F97" s="901" t="s">
        <v>355</v>
      </c>
      <c r="G97" s="890" t="s">
        <v>356</v>
      </c>
      <c r="H97" s="978" t="s">
        <v>318</v>
      </c>
      <c r="I97" s="890" t="s">
        <v>357</v>
      </c>
    </row>
    <row r="98" spans="1:9" s="611" customFormat="1" ht="33.75" customHeight="1" x14ac:dyDescent="0.25">
      <c r="A98" s="890"/>
      <c r="B98" s="890"/>
      <c r="C98" s="890"/>
      <c r="D98" s="890"/>
      <c r="E98" s="890"/>
      <c r="F98" s="902"/>
      <c r="G98" s="890"/>
      <c r="H98" s="979"/>
      <c r="I98" s="890"/>
    </row>
    <row r="99" spans="1:9" s="611" customFormat="1" x14ac:dyDescent="0.25">
      <c r="A99" s="971" t="s">
        <v>374</v>
      </c>
      <c r="B99" s="971"/>
      <c r="C99" s="971"/>
      <c r="D99" s="559"/>
      <c r="E99" s="559">
        <f>SUM(E100:E114)</f>
        <v>465674</v>
      </c>
      <c r="F99" s="559">
        <f>SUM(F100:F114)</f>
        <v>0</v>
      </c>
      <c r="G99" s="559">
        <f>SUM(G100:G114)</f>
        <v>465674</v>
      </c>
      <c r="H99" s="559"/>
      <c r="I99" s="563"/>
    </row>
    <row r="100" spans="1:9" s="611" customFormat="1" ht="12" customHeight="1" x14ac:dyDescent="0.25">
      <c r="A100" s="583">
        <v>1</v>
      </c>
      <c r="B100" s="895" t="s">
        <v>464</v>
      </c>
      <c r="C100" s="895"/>
      <c r="D100" s="618">
        <v>2241</v>
      </c>
      <c r="E100" s="562">
        <v>101297</v>
      </c>
      <c r="F100" s="562"/>
      <c r="G100" s="562">
        <f t="shared" ref="G100:G113" si="14">SUM(E100:F100)</f>
        <v>101297</v>
      </c>
      <c r="H100" s="562"/>
      <c r="I100" s="563" t="s">
        <v>490</v>
      </c>
    </row>
    <row r="101" spans="1:9" s="611" customFormat="1" x14ac:dyDescent="0.25">
      <c r="A101" s="582">
        <v>2</v>
      </c>
      <c r="B101" s="895" t="s">
        <v>491</v>
      </c>
      <c r="C101" s="895"/>
      <c r="D101" s="618">
        <v>5250</v>
      </c>
      <c r="E101" s="644">
        <v>10360</v>
      </c>
      <c r="F101" s="644"/>
      <c r="G101" s="562">
        <f t="shared" si="14"/>
        <v>10360</v>
      </c>
      <c r="H101" s="644"/>
      <c r="I101" s="563" t="s">
        <v>490</v>
      </c>
    </row>
    <row r="102" spans="1:9" s="611" customFormat="1" ht="12" customHeight="1" x14ac:dyDescent="0.25">
      <c r="A102" s="583">
        <v>3</v>
      </c>
      <c r="B102" s="895" t="s">
        <v>492</v>
      </c>
      <c r="C102" s="895"/>
      <c r="D102" s="618">
        <v>5250</v>
      </c>
      <c r="E102" s="644">
        <v>29883</v>
      </c>
      <c r="F102" s="644"/>
      <c r="G102" s="562">
        <f t="shared" si="14"/>
        <v>29883</v>
      </c>
      <c r="H102" s="644"/>
      <c r="I102" s="563" t="s">
        <v>490</v>
      </c>
    </row>
    <row r="103" spans="1:9" s="611" customFormat="1" x14ac:dyDescent="0.25">
      <c r="A103" s="567">
        <v>4</v>
      </c>
      <c r="B103" s="895" t="s">
        <v>493</v>
      </c>
      <c r="C103" s="895"/>
      <c r="D103" s="618">
        <v>5250</v>
      </c>
      <c r="E103" s="644">
        <v>48115</v>
      </c>
      <c r="F103" s="645"/>
      <c r="G103" s="562">
        <f t="shared" si="14"/>
        <v>48115</v>
      </c>
      <c r="H103" s="664"/>
      <c r="I103" s="563" t="s">
        <v>490</v>
      </c>
    </row>
    <row r="104" spans="1:9" s="611" customFormat="1" ht="12" customHeight="1" x14ac:dyDescent="0.25">
      <c r="A104" s="583">
        <v>5</v>
      </c>
      <c r="B104" s="895" t="s">
        <v>494</v>
      </c>
      <c r="C104" s="895"/>
      <c r="D104" s="618">
        <v>5250</v>
      </c>
      <c r="E104" s="562">
        <v>2854</v>
      </c>
      <c r="F104" s="562"/>
      <c r="G104" s="562">
        <f t="shared" si="14"/>
        <v>2854</v>
      </c>
      <c r="H104" s="562"/>
      <c r="I104" s="563" t="s">
        <v>490</v>
      </c>
    </row>
    <row r="105" spans="1:9" s="611" customFormat="1" x14ac:dyDescent="0.25">
      <c r="A105" s="583">
        <v>6</v>
      </c>
      <c r="B105" s="895" t="s">
        <v>495</v>
      </c>
      <c r="C105" s="895"/>
      <c r="D105" s="618">
        <v>5250</v>
      </c>
      <c r="E105" s="562">
        <v>12721</v>
      </c>
      <c r="F105" s="562"/>
      <c r="G105" s="562">
        <f t="shared" si="14"/>
        <v>12721</v>
      </c>
      <c r="H105" s="562"/>
      <c r="I105" s="563" t="s">
        <v>490</v>
      </c>
    </row>
    <row r="106" spans="1:9" s="611" customFormat="1" x14ac:dyDescent="0.25">
      <c r="A106" s="583">
        <v>7</v>
      </c>
      <c r="B106" s="895" t="s">
        <v>496</v>
      </c>
      <c r="C106" s="895"/>
      <c r="D106" s="618">
        <v>5250</v>
      </c>
      <c r="E106" s="562">
        <v>34327</v>
      </c>
      <c r="F106" s="565"/>
      <c r="G106" s="562">
        <f t="shared" si="14"/>
        <v>34327</v>
      </c>
      <c r="H106" s="642"/>
      <c r="I106" s="563" t="s">
        <v>490</v>
      </c>
    </row>
    <row r="107" spans="1:9" s="611" customFormat="1" x14ac:dyDescent="0.25">
      <c r="A107" s="567">
        <v>8</v>
      </c>
      <c r="B107" s="895" t="s">
        <v>497</v>
      </c>
      <c r="C107" s="895"/>
      <c r="D107" s="618">
        <v>5250</v>
      </c>
      <c r="E107" s="562">
        <v>53785</v>
      </c>
      <c r="F107" s="565"/>
      <c r="G107" s="562">
        <f t="shared" si="14"/>
        <v>53785</v>
      </c>
      <c r="H107" s="664"/>
      <c r="I107" s="563" t="s">
        <v>490</v>
      </c>
    </row>
    <row r="108" spans="1:9" s="611" customFormat="1" x14ac:dyDescent="0.25">
      <c r="A108" s="567">
        <v>9</v>
      </c>
      <c r="B108" s="895" t="s">
        <v>498</v>
      </c>
      <c r="C108" s="895"/>
      <c r="D108" s="618">
        <v>5250</v>
      </c>
      <c r="E108" s="562">
        <v>25484</v>
      </c>
      <c r="F108" s="565"/>
      <c r="G108" s="562">
        <f t="shared" si="14"/>
        <v>25484</v>
      </c>
      <c r="H108" s="642"/>
      <c r="I108" s="563" t="s">
        <v>490</v>
      </c>
    </row>
    <row r="109" spans="1:9" s="611" customFormat="1" ht="39.75" customHeight="1" x14ac:dyDescent="0.25">
      <c r="A109" s="586">
        <v>10</v>
      </c>
      <c r="B109" s="905" t="s">
        <v>499</v>
      </c>
      <c r="C109" s="906"/>
      <c r="D109" s="618">
        <v>5250</v>
      </c>
      <c r="E109" s="562">
        <v>0</v>
      </c>
      <c r="F109" s="565"/>
      <c r="G109" s="562">
        <f t="shared" si="14"/>
        <v>0</v>
      </c>
      <c r="H109" s="619"/>
      <c r="I109" s="587" t="s">
        <v>490</v>
      </c>
    </row>
    <row r="110" spans="1:9" s="611" customFormat="1" ht="12" customHeight="1" x14ac:dyDescent="0.25">
      <c r="A110" s="583">
        <v>11</v>
      </c>
      <c r="B110" s="895" t="s">
        <v>500</v>
      </c>
      <c r="C110" s="895"/>
      <c r="D110" s="618">
        <v>5250</v>
      </c>
      <c r="E110" s="562">
        <v>24879</v>
      </c>
      <c r="F110" s="562"/>
      <c r="G110" s="562">
        <f t="shared" si="14"/>
        <v>24879</v>
      </c>
      <c r="H110" s="619"/>
      <c r="I110" s="563" t="s">
        <v>490</v>
      </c>
    </row>
    <row r="111" spans="1:9" s="611" customFormat="1" x14ac:dyDescent="0.25">
      <c r="A111" s="583">
        <v>12</v>
      </c>
      <c r="B111" s="895" t="s">
        <v>501</v>
      </c>
      <c r="C111" s="895"/>
      <c r="D111" s="618">
        <v>5250</v>
      </c>
      <c r="E111" s="562">
        <v>90772</v>
      </c>
      <c r="F111" s="565"/>
      <c r="G111" s="562">
        <f t="shared" si="14"/>
        <v>90772</v>
      </c>
      <c r="H111" s="659"/>
      <c r="I111" s="563" t="s">
        <v>490</v>
      </c>
    </row>
    <row r="112" spans="1:9" s="611" customFormat="1" x14ac:dyDescent="0.25">
      <c r="A112" s="665">
        <v>13</v>
      </c>
      <c r="B112" s="905" t="s">
        <v>502</v>
      </c>
      <c r="C112" s="906"/>
      <c r="D112" s="618">
        <v>5250</v>
      </c>
      <c r="E112" s="646">
        <v>16833</v>
      </c>
      <c r="F112" s="666"/>
      <c r="G112" s="562">
        <f t="shared" si="14"/>
        <v>16833</v>
      </c>
      <c r="H112" s="664"/>
      <c r="I112" s="587" t="s">
        <v>490</v>
      </c>
    </row>
    <row r="113" spans="1:9" s="611" customFormat="1" x14ac:dyDescent="0.25">
      <c r="A113" s="567">
        <v>14</v>
      </c>
      <c r="B113" s="895" t="s">
        <v>503</v>
      </c>
      <c r="C113" s="895"/>
      <c r="D113" s="618">
        <v>5250</v>
      </c>
      <c r="E113" s="562">
        <v>13294</v>
      </c>
      <c r="F113" s="565"/>
      <c r="G113" s="562">
        <f t="shared" si="14"/>
        <v>13294</v>
      </c>
      <c r="H113" s="642"/>
      <c r="I113" s="563" t="s">
        <v>490</v>
      </c>
    </row>
    <row r="114" spans="1:9" s="611" customFormat="1" x14ac:dyDescent="0.25">
      <c r="A114" s="567">
        <v>15</v>
      </c>
      <c r="B114" s="895" t="s">
        <v>504</v>
      </c>
      <c r="C114" s="895"/>
      <c r="D114" s="618">
        <v>5250</v>
      </c>
      <c r="E114" s="562">
        <v>1070</v>
      </c>
      <c r="F114" s="562"/>
      <c r="G114" s="562">
        <f>SUM(E114:F114)</f>
        <v>1070</v>
      </c>
      <c r="H114" s="619"/>
      <c r="I114" s="563" t="s">
        <v>490</v>
      </c>
    </row>
    <row r="115" spans="1:9" s="611" customFormat="1" x14ac:dyDescent="0.25">
      <c r="A115" s="667"/>
      <c r="B115" s="621"/>
      <c r="C115" s="621"/>
      <c r="D115" s="668"/>
      <c r="E115" s="625"/>
      <c r="F115" s="625"/>
      <c r="G115" s="625"/>
      <c r="H115" s="669"/>
      <c r="I115" s="626"/>
    </row>
    <row r="116" spans="1:9" s="611" customFormat="1" x14ac:dyDescent="0.25">
      <c r="A116" s="898" t="s">
        <v>370</v>
      </c>
      <c r="B116" s="898"/>
      <c r="C116" s="584" t="s">
        <v>505</v>
      </c>
      <c r="D116" s="584"/>
      <c r="E116" s="584"/>
      <c r="F116" s="584"/>
      <c r="G116" s="584"/>
      <c r="H116" s="584"/>
      <c r="I116" s="584"/>
    </row>
    <row r="117" spans="1:9" s="611" customFormat="1" x14ac:dyDescent="0.25">
      <c r="A117" s="977" t="s">
        <v>372</v>
      </c>
      <c r="B117" s="977"/>
      <c r="C117" s="622" t="s">
        <v>506</v>
      </c>
      <c r="D117" s="622"/>
      <c r="E117" s="622"/>
      <c r="F117" s="622"/>
      <c r="G117" s="622"/>
      <c r="H117" s="622"/>
      <c r="I117" s="622"/>
    </row>
    <row r="118" spans="1:9" s="611" customFormat="1" ht="12" customHeight="1" x14ac:dyDescent="0.25">
      <c r="A118" s="900" t="s">
        <v>351</v>
      </c>
      <c r="B118" s="900" t="s">
        <v>352</v>
      </c>
      <c r="C118" s="900"/>
      <c r="D118" s="890" t="s">
        <v>353</v>
      </c>
      <c r="E118" s="900" t="s">
        <v>354</v>
      </c>
      <c r="F118" s="901" t="s">
        <v>355</v>
      </c>
      <c r="G118" s="900" t="s">
        <v>356</v>
      </c>
      <c r="H118" s="973" t="s">
        <v>318</v>
      </c>
      <c r="I118" s="890" t="s">
        <v>357</v>
      </c>
    </row>
    <row r="119" spans="1:9" s="611" customFormat="1" ht="35.25" customHeight="1" x14ac:dyDescent="0.25">
      <c r="A119" s="900"/>
      <c r="B119" s="900"/>
      <c r="C119" s="900"/>
      <c r="D119" s="890"/>
      <c r="E119" s="900"/>
      <c r="F119" s="902"/>
      <c r="G119" s="900"/>
      <c r="H119" s="974"/>
      <c r="I119" s="890"/>
    </row>
    <row r="120" spans="1:9" s="611" customFormat="1" x14ac:dyDescent="0.25">
      <c r="A120" s="971" t="s">
        <v>374</v>
      </c>
      <c r="B120" s="971"/>
      <c r="C120" s="971"/>
      <c r="D120" s="559"/>
      <c r="E120" s="559">
        <f>SUM(E121:E124)</f>
        <v>30152</v>
      </c>
      <c r="F120" s="559">
        <f t="shared" ref="F120:G120" si="15">SUM(F121:F124)</f>
        <v>-147</v>
      </c>
      <c r="G120" s="559">
        <f t="shared" si="15"/>
        <v>30005</v>
      </c>
      <c r="H120" s="559"/>
      <c r="I120" s="653"/>
    </row>
    <row r="121" spans="1:9" s="611" customFormat="1" ht="15" customHeight="1" x14ac:dyDescent="0.25">
      <c r="A121" s="903">
        <v>1</v>
      </c>
      <c r="B121" s="905" t="s">
        <v>339</v>
      </c>
      <c r="C121" s="906"/>
      <c r="D121" s="618">
        <v>5250</v>
      </c>
      <c r="E121" s="562">
        <f>16269+3679</f>
        <v>19948</v>
      </c>
      <c r="F121" s="562"/>
      <c r="G121" s="562">
        <f t="shared" ref="G121:G124" si="16">SUM(E121:F121)</f>
        <v>19948</v>
      </c>
      <c r="H121" s="562"/>
      <c r="I121" s="909" t="s">
        <v>507</v>
      </c>
    </row>
    <row r="122" spans="1:9" s="611" customFormat="1" ht="36" x14ac:dyDescent="0.25">
      <c r="A122" s="904"/>
      <c r="B122" s="907"/>
      <c r="C122" s="908"/>
      <c r="D122" s="618">
        <v>2241</v>
      </c>
      <c r="E122" s="646">
        <v>0</v>
      </c>
      <c r="F122" s="646">
        <v>436</v>
      </c>
      <c r="G122" s="562">
        <f t="shared" si="16"/>
        <v>436</v>
      </c>
      <c r="H122" s="670" t="s">
        <v>508</v>
      </c>
      <c r="I122" s="910"/>
    </row>
    <row r="123" spans="1:9" s="611" customFormat="1" ht="12" customHeight="1" x14ac:dyDescent="0.25">
      <c r="A123" s="583">
        <v>2</v>
      </c>
      <c r="B123" s="895" t="s">
        <v>509</v>
      </c>
      <c r="C123" s="895"/>
      <c r="D123" s="618">
        <v>5250</v>
      </c>
      <c r="E123" s="646">
        <v>4504</v>
      </c>
      <c r="F123" s="646"/>
      <c r="G123" s="562">
        <f t="shared" si="16"/>
        <v>4504</v>
      </c>
      <c r="H123" s="646"/>
      <c r="I123" s="587" t="s">
        <v>507</v>
      </c>
    </row>
    <row r="124" spans="1:9" s="611" customFormat="1" x14ac:dyDescent="0.25">
      <c r="A124" s="583">
        <v>3</v>
      </c>
      <c r="B124" s="895" t="s">
        <v>464</v>
      </c>
      <c r="C124" s="895"/>
      <c r="D124" s="618">
        <v>2241</v>
      </c>
      <c r="E124" s="562">
        <v>5700</v>
      </c>
      <c r="F124" s="562">
        <f>-436-147</f>
        <v>-583</v>
      </c>
      <c r="G124" s="562">
        <f t="shared" si="16"/>
        <v>5117</v>
      </c>
      <c r="H124" s="562"/>
      <c r="I124" s="563" t="s">
        <v>507</v>
      </c>
    </row>
    <row r="125" spans="1:9" s="675" customFormat="1" x14ac:dyDescent="0.2">
      <c r="A125" s="671"/>
      <c r="B125" s="672"/>
      <c r="C125" s="672"/>
      <c r="D125" s="673"/>
      <c r="E125" s="674"/>
      <c r="F125" s="674"/>
      <c r="G125" s="674"/>
      <c r="H125" s="674"/>
      <c r="I125" s="674"/>
    </row>
    <row r="126" spans="1:9" s="675" customFormat="1" x14ac:dyDescent="0.2">
      <c r="A126" s="975" t="s">
        <v>370</v>
      </c>
      <c r="B126" s="975"/>
      <c r="C126" s="676" t="s">
        <v>510</v>
      </c>
      <c r="D126" s="676"/>
      <c r="E126" s="676"/>
      <c r="F126" s="676"/>
      <c r="G126" s="676"/>
      <c r="H126" s="676"/>
      <c r="I126" s="676"/>
    </row>
    <row r="127" spans="1:9" s="675" customFormat="1" x14ac:dyDescent="0.2">
      <c r="A127" s="976" t="s">
        <v>372</v>
      </c>
      <c r="B127" s="976"/>
      <c r="C127" s="677" t="s">
        <v>511</v>
      </c>
      <c r="D127" s="677"/>
      <c r="E127" s="677"/>
      <c r="F127" s="677"/>
      <c r="G127" s="677"/>
      <c r="H127" s="677"/>
      <c r="I127" s="677"/>
    </row>
    <row r="128" spans="1:9" s="675" customFormat="1" ht="12" customHeight="1" x14ac:dyDescent="0.2">
      <c r="A128" s="900" t="s">
        <v>351</v>
      </c>
      <c r="B128" s="900" t="s">
        <v>352</v>
      </c>
      <c r="C128" s="900"/>
      <c r="D128" s="890" t="s">
        <v>353</v>
      </c>
      <c r="E128" s="900" t="s">
        <v>354</v>
      </c>
      <c r="F128" s="901" t="s">
        <v>355</v>
      </c>
      <c r="G128" s="900" t="s">
        <v>356</v>
      </c>
      <c r="H128" s="973" t="s">
        <v>318</v>
      </c>
      <c r="I128" s="890" t="s">
        <v>357</v>
      </c>
    </row>
    <row r="129" spans="1:9" s="675" customFormat="1" ht="34.5" customHeight="1" x14ac:dyDescent="0.2">
      <c r="A129" s="900"/>
      <c r="B129" s="900"/>
      <c r="C129" s="900"/>
      <c r="D129" s="890"/>
      <c r="E129" s="900"/>
      <c r="F129" s="902"/>
      <c r="G129" s="900"/>
      <c r="H129" s="974"/>
      <c r="I129" s="890"/>
    </row>
    <row r="130" spans="1:9" s="675" customFormat="1" x14ac:dyDescent="0.2">
      <c r="A130" s="971" t="s">
        <v>374</v>
      </c>
      <c r="B130" s="971"/>
      <c r="C130" s="971"/>
      <c r="D130" s="559"/>
      <c r="E130" s="559">
        <f>SUM(E131:E132)</f>
        <v>28507</v>
      </c>
      <c r="F130" s="559">
        <f t="shared" ref="F130:G130" si="17">SUM(F131:F132)</f>
        <v>0</v>
      </c>
      <c r="G130" s="559">
        <f t="shared" si="17"/>
        <v>28507</v>
      </c>
      <c r="H130" s="559"/>
      <c r="I130" s="563"/>
    </row>
    <row r="131" spans="1:9" s="675" customFormat="1" x14ac:dyDescent="0.2">
      <c r="A131" s="903">
        <v>1</v>
      </c>
      <c r="B131" s="895" t="s">
        <v>512</v>
      </c>
      <c r="C131" s="895"/>
      <c r="D131" s="678">
        <v>5250</v>
      </c>
      <c r="E131" s="562">
        <v>26180</v>
      </c>
      <c r="F131" s="562"/>
      <c r="G131" s="562">
        <f t="shared" ref="G131:G132" si="18">SUM(E131:F131)</f>
        <v>26180</v>
      </c>
      <c r="H131" s="679"/>
      <c r="I131" s="909" t="s">
        <v>513</v>
      </c>
    </row>
    <row r="132" spans="1:9" s="675" customFormat="1" x14ac:dyDescent="0.2">
      <c r="A132" s="904"/>
      <c r="B132" s="895"/>
      <c r="C132" s="895"/>
      <c r="D132" s="678">
        <v>2241</v>
      </c>
      <c r="E132" s="562">
        <v>2327</v>
      </c>
      <c r="F132" s="565"/>
      <c r="G132" s="562">
        <f t="shared" si="18"/>
        <v>2327</v>
      </c>
      <c r="H132" s="680"/>
      <c r="I132" s="910"/>
    </row>
    <row r="133" spans="1:9" s="675" customFormat="1" x14ac:dyDescent="0.2">
      <c r="A133" s="671"/>
      <c r="B133" s="672"/>
      <c r="C133" s="672"/>
      <c r="D133" s="673"/>
      <c r="E133" s="674"/>
      <c r="F133" s="674"/>
      <c r="G133" s="674"/>
      <c r="H133" s="674"/>
      <c r="I133" s="674"/>
    </row>
    <row r="134" spans="1:9" x14ac:dyDescent="0.25">
      <c r="A134" s="972" t="s">
        <v>514</v>
      </c>
      <c r="B134" s="972"/>
      <c r="C134" s="972"/>
      <c r="D134" s="972"/>
      <c r="E134" s="972"/>
      <c r="F134" s="972"/>
      <c r="G134" s="972"/>
      <c r="H134" s="972"/>
      <c r="I134" s="972"/>
    </row>
    <row r="135" spans="1:9" x14ac:dyDescent="0.25">
      <c r="A135" s="681" t="s">
        <v>515</v>
      </c>
      <c r="B135" s="681"/>
      <c r="C135" s="682"/>
      <c r="D135" s="682"/>
      <c r="E135" s="682"/>
      <c r="F135" s="682"/>
      <c r="G135" s="682"/>
      <c r="H135" s="682"/>
      <c r="I135" s="683"/>
    </row>
    <row r="136" spans="1:9" x14ac:dyDescent="0.25">
      <c r="A136" s="681" t="s">
        <v>516</v>
      </c>
      <c r="B136" s="681"/>
      <c r="C136" s="682"/>
      <c r="D136" s="682"/>
      <c r="E136" s="682"/>
      <c r="F136" s="682"/>
      <c r="G136" s="682"/>
      <c r="H136" s="682"/>
      <c r="I136" s="683"/>
    </row>
    <row r="137" spans="1:9" x14ac:dyDescent="0.25">
      <c r="A137" s="681"/>
      <c r="B137" s="681"/>
      <c r="C137" s="682"/>
      <c r="D137" s="682"/>
      <c r="E137" s="682"/>
      <c r="F137" s="682"/>
      <c r="G137" s="682"/>
      <c r="H137" s="682"/>
      <c r="I137" s="683"/>
    </row>
  </sheetData>
  <sheetProtection algorithmName="SHA-512" hashValue="9+RMLR+dI5WPTsxa6AWrPCY3+7R7nPAVQ78yZSd3HPdb1raUeeZt2FDnx3jNLmbmnbcgYEuWv4Fqe/03J/hM2w==" saltValue="9Wki8RRAcpe6OSkdIh4Yjw==" spinCount="100000" sheet="1" objects="1" scenarios="1"/>
  <mergeCells count="194">
    <mergeCell ref="A3:B3"/>
    <mergeCell ref="A4:B4"/>
    <mergeCell ref="A5:I5"/>
    <mergeCell ref="A7:B7"/>
    <mergeCell ref="A8:B8"/>
    <mergeCell ref="C8:I8"/>
    <mergeCell ref="A12:C12"/>
    <mergeCell ref="A13:A15"/>
    <mergeCell ref="B13:C15"/>
    <mergeCell ref="I13:I15"/>
    <mergeCell ref="A17:B17"/>
    <mergeCell ref="A18:B18"/>
    <mergeCell ref="A9:B9"/>
    <mergeCell ref="C9:I9"/>
    <mergeCell ref="A10:A11"/>
    <mergeCell ref="B10:C11"/>
    <mergeCell ref="D10:D11"/>
    <mergeCell ref="E10:E11"/>
    <mergeCell ref="F10:F11"/>
    <mergeCell ref="G10:G11"/>
    <mergeCell ref="H10:H11"/>
    <mergeCell ref="I10:I11"/>
    <mergeCell ref="H19:H20"/>
    <mergeCell ref="I19:I20"/>
    <mergeCell ref="A21:C21"/>
    <mergeCell ref="B22:C22"/>
    <mergeCell ref="A24:B24"/>
    <mergeCell ref="A25:B25"/>
    <mergeCell ref="A19:A20"/>
    <mergeCell ref="B19:C20"/>
    <mergeCell ref="D19:D20"/>
    <mergeCell ref="E19:E20"/>
    <mergeCell ref="F19:F20"/>
    <mergeCell ref="G19:G20"/>
    <mergeCell ref="H26:H27"/>
    <mergeCell ref="I26:I27"/>
    <mergeCell ref="A28:C28"/>
    <mergeCell ref="B29:C29"/>
    <mergeCell ref="A30:A31"/>
    <mergeCell ref="B30:C31"/>
    <mergeCell ref="I30:I31"/>
    <mergeCell ref="A26:A27"/>
    <mergeCell ref="B26:C27"/>
    <mergeCell ref="D26:D27"/>
    <mergeCell ref="E26:E27"/>
    <mergeCell ref="F26:F27"/>
    <mergeCell ref="G26:G27"/>
    <mergeCell ref="B38:C38"/>
    <mergeCell ref="B39:C39"/>
    <mergeCell ref="A40:A41"/>
    <mergeCell ref="B40:C41"/>
    <mergeCell ref="I40:I41"/>
    <mergeCell ref="B42:C42"/>
    <mergeCell ref="B32:C32"/>
    <mergeCell ref="B33:C33"/>
    <mergeCell ref="B34:C34"/>
    <mergeCell ref="B35:C35"/>
    <mergeCell ref="B36:C36"/>
    <mergeCell ref="B37:C37"/>
    <mergeCell ref="B43:C43"/>
    <mergeCell ref="A45:B45"/>
    <mergeCell ref="C45:I45"/>
    <mergeCell ref="A46:B46"/>
    <mergeCell ref="A47:A48"/>
    <mergeCell ref="B47:C48"/>
    <mergeCell ref="D47:D48"/>
    <mergeCell ref="E47:E48"/>
    <mergeCell ref="F47:F48"/>
    <mergeCell ref="G47:G48"/>
    <mergeCell ref="B53:C53"/>
    <mergeCell ref="B54:C54"/>
    <mergeCell ref="B55:C55"/>
    <mergeCell ref="B56:C56"/>
    <mergeCell ref="A58:B58"/>
    <mergeCell ref="A59:B59"/>
    <mergeCell ref="H47:H48"/>
    <mergeCell ref="I47:I48"/>
    <mergeCell ref="A49:C49"/>
    <mergeCell ref="B50:C50"/>
    <mergeCell ref="B51:C51"/>
    <mergeCell ref="B52:C52"/>
    <mergeCell ref="H60:H61"/>
    <mergeCell ref="I60:I61"/>
    <mergeCell ref="A62:C62"/>
    <mergeCell ref="B63:C63"/>
    <mergeCell ref="A65:B65"/>
    <mergeCell ref="A66:B66"/>
    <mergeCell ref="A60:A61"/>
    <mergeCell ref="B60:C61"/>
    <mergeCell ref="D60:D61"/>
    <mergeCell ref="E60:E61"/>
    <mergeCell ref="F60:F61"/>
    <mergeCell ref="G60:G61"/>
    <mergeCell ref="H67:H68"/>
    <mergeCell ref="I67:I68"/>
    <mergeCell ref="A69:C69"/>
    <mergeCell ref="B70:C70"/>
    <mergeCell ref="A72:B72"/>
    <mergeCell ref="A73:B73"/>
    <mergeCell ref="A67:A68"/>
    <mergeCell ref="B67:C68"/>
    <mergeCell ref="D67:D68"/>
    <mergeCell ref="E67:E68"/>
    <mergeCell ref="F67:F68"/>
    <mergeCell ref="G67:G68"/>
    <mergeCell ref="H74:H75"/>
    <mergeCell ref="I74:I75"/>
    <mergeCell ref="A76:C76"/>
    <mergeCell ref="B77:C77"/>
    <mergeCell ref="A79:B79"/>
    <mergeCell ref="A80:B80"/>
    <mergeCell ref="A74:A75"/>
    <mergeCell ref="B74:C75"/>
    <mergeCell ref="D74:D75"/>
    <mergeCell ref="E74:E75"/>
    <mergeCell ref="F74:F75"/>
    <mergeCell ref="G74:G75"/>
    <mergeCell ref="B87:C87"/>
    <mergeCell ref="B88:C88"/>
    <mergeCell ref="A89:A90"/>
    <mergeCell ref="B89:C90"/>
    <mergeCell ref="I89:I90"/>
    <mergeCell ref="B91:C91"/>
    <mergeCell ref="H81:H82"/>
    <mergeCell ref="I81:I82"/>
    <mergeCell ref="A83:C83"/>
    <mergeCell ref="B84:C84"/>
    <mergeCell ref="B85:C85"/>
    <mergeCell ref="B86:C86"/>
    <mergeCell ref="A81:A82"/>
    <mergeCell ref="B81:C82"/>
    <mergeCell ref="D81:D82"/>
    <mergeCell ref="E81:E82"/>
    <mergeCell ref="F81:F82"/>
    <mergeCell ref="G81:G82"/>
    <mergeCell ref="G97:G98"/>
    <mergeCell ref="H97:H98"/>
    <mergeCell ref="I97:I98"/>
    <mergeCell ref="B92:C92"/>
    <mergeCell ref="B93:C93"/>
    <mergeCell ref="A95:B95"/>
    <mergeCell ref="A96:B96"/>
    <mergeCell ref="A97:A98"/>
    <mergeCell ref="B97:C98"/>
    <mergeCell ref="A99:C99"/>
    <mergeCell ref="B100:C100"/>
    <mergeCell ref="B101:C101"/>
    <mergeCell ref="B102:C102"/>
    <mergeCell ref="B103:C103"/>
    <mergeCell ref="B104:C104"/>
    <mergeCell ref="D97:D98"/>
    <mergeCell ref="E97:E98"/>
    <mergeCell ref="F97:F98"/>
    <mergeCell ref="B111:C111"/>
    <mergeCell ref="B112:C112"/>
    <mergeCell ref="B113:C113"/>
    <mergeCell ref="B114:C114"/>
    <mergeCell ref="A116:B116"/>
    <mergeCell ref="A117:B117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A126:B126"/>
    <mergeCell ref="A127:B127"/>
    <mergeCell ref="A128:A129"/>
    <mergeCell ref="B128:C129"/>
    <mergeCell ref="H118:H119"/>
    <mergeCell ref="I118:I119"/>
    <mergeCell ref="A120:C120"/>
    <mergeCell ref="A121:A122"/>
    <mergeCell ref="B121:C122"/>
    <mergeCell ref="I121:I122"/>
    <mergeCell ref="A118:A119"/>
    <mergeCell ref="B118:C119"/>
    <mergeCell ref="D118:D119"/>
    <mergeCell ref="E118:E119"/>
    <mergeCell ref="F118:F119"/>
    <mergeCell ref="G118:G119"/>
    <mergeCell ref="A130:C130"/>
    <mergeCell ref="A131:A132"/>
    <mergeCell ref="B131:C132"/>
    <mergeCell ref="I131:I132"/>
    <mergeCell ref="A134:I134"/>
    <mergeCell ref="D128:D129"/>
    <mergeCell ref="E128:E129"/>
    <mergeCell ref="F128:F129"/>
    <mergeCell ref="G128:G129"/>
    <mergeCell ref="H128:H129"/>
    <mergeCell ref="I128:I129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38.pielikums Jūrmalas pilsētas domes
2018.gada 22.novembra saistošajiem noteikumiem Nr.43
(protokols Nr.16, 28.punkts)
 </firstHeader>
    <firstFooter>&amp;L&amp;9&amp;D; &amp;T&amp;R&amp;9&amp;P (&amp;N)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R316"/>
  <sheetViews>
    <sheetView view="pageLayout" zoomScaleNormal="100" workbookViewId="0">
      <selection activeCell="T8" sqref="T8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779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360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361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362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780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15" customHeight="1" x14ac:dyDescent="0.25">
      <c r="A7" s="2" t="s">
        <v>4</v>
      </c>
      <c r="B7" s="3"/>
      <c r="C7" s="869" t="s">
        <v>781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782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783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77" t="s">
        <v>14</v>
      </c>
      <c r="G16" s="853" t="s">
        <v>313</v>
      </c>
      <c r="H16" s="878" t="s">
        <v>319</v>
      </c>
      <c r="I16" s="873" t="s">
        <v>308</v>
      </c>
      <c r="J16" s="874" t="s">
        <v>314</v>
      </c>
      <c r="K16" s="875" t="s">
        <v>317</v>
      </c>
      <c r="L16" s="879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8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78"/>
      <c r="I17" s="873"/>
      <c r="J17" s="833"/>
      <c r="K17" s="876"/>
      <c r="L17" s="880"/>
      <c r="M17" s="861"/>
      <c r="N17" s="863"/>
      <c r="O17" s="857"/>
      <c r="P17" s="859"/>
    </row>
    <row r="18" spans="1:18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194">
        <v>8</v>
      </c>
      <c r="I18" s="12">
        <v>9</v>
      </c>
      <c r="J18" s="243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8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373"/>
      <c r="I19" s="97"/>
      <c r="J19" s="244"/>
      <c r="K19" s="370"/>
      <c r="L19" s="97"/>
      <c r="M19" s="309"/>
      <c r="N19" s="19"/>
      <c r="O19" s="352"/>
      <c r="P19" s="20"/>
    </row>
    <row r="20" spans="1:18" s="21" customFormat="1" ht="12.75" thickBot="1" x14ac:dyDescent="0.3">
      <c r="A20" s="22"/>
      <c r="B20" s="23" t="s">
        <v>19</v>
      </c>
      <c r="C20" s="24">
        <f>F20+I20+L20+O20</f>
        <v>872818</v>
      </c>
      <c r="D20" s="210">
        <f>SUM(D21,D24,D25,D41,D43)</f>
        <v>860061</v>
      </c>
      <c r="E20" s="371">
        <f t="shared" ref="E20:F20" si="0">SUM(E21,E24,E25,E41,E43)</f>
        <v>0</v>
      </c>
      <c r="F20" s="398">
        <f t="shared" si="0"/>
        <v>860061</v>
      </c>
      <c r="G20" s="210">
        <f>SUM(G21,G24,G43)</f>
        <v>0</v>
      </c>
      <c r="H20" s="195">
        <f t="shared" ref="H20:I20" si="1">SUM(H21,H24,H43)</f>
        <v>0</v>
      </c>
      <c r="I20" s="398">
        <f t="shared" si="1"/>
        <v>0</v>
      </c>
      <c r="J20" s="245">
        <f t="shared" ref="J20:L20" si="2">SUM(J21,J26,J43)</f>
        <v>12757</v>
      </c>
      <c r="K20" s="371">
        <f t="shared" si="2"/>
        <v>0</v>
      </c>
      <c r="L20" s="398">
        <f t="shared" si="2"/>
        <v>12757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  <c r="R20" s="204"/>
    </row>
    <row r="21" spans="1:18" ht="12.75" thickTop="1" x14ac:dyDescent="0.25">
      <c r="A21" s="27"/>
      <c r="B21" s="28" t="s">
        <v>20</v>
      </c>
      <c r="C21" s="29">
        <f t="shared" ref="C21:C84" si="4">F21+I21+L21+O21</f>
        <v>107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196">
        <f t="shared" ref="H21:L21" si="6">SUM(H22:H23)</f>
        <v>0</v>
      </c>
      <c r="I21" s="399">
        <f t="shared" si="6"/>
        <v>0</v>
      </c>
      <c r="J21" s="246">
        <f t="shared" si="6"/>
        <v>107</v>
      </c>
      <c r="K21" s="372">
        <f t="shared" si="6"/>
        <v>0</v>
      </c>
      <c r="L21" s="399">
        <f t="shared" si="6"/>
        <v>107</v>
      </c>
      <c r="M21" s="29">
        <f>SUM(M22:M23)</f>
        <v>0</v>
      </c>
      <c r="N21" s="30">
        <f t="shared" ref="N21:O21" si="7">SUM(N22:N23)</f>
        <v>0</v>
      </c>
      <c r="O21" s="31">
        <f t="shared" si="7"/>
        <v>0</v>
      </c>
      <c r="P21" s="330"/>
      <c r="R21" s="204"/>
    </row>
    <row r="22" spans="1:18" hidden="1" x14ac:dyDescent="0.25">
      <c r="A22" s="32"/>
      <c r="B22" s="33" t="s">
        <v>21</v>
      </c>
      <c r="C22" s="34">
        <f t="shared" si="4"/>
        <v>0</v>
      </c>
      <c r="D22" s="212"/>
      <c r="E22" s="35"/>
      <c r="F22" s="350">
        <f>D22+E22</f>
        <v>0</v>
      </c>
      <c r="G22" s="212"/>
      <c r="H22" s="247"/>
      <c r="I22" s="353">
        <f>G22+H22</f>
        <v>0</v>
      </c>
      <c r="J22" s="247"/>
      <c r="K22" s="35"/>
      <c r="L22" s="197">
        <f>J22+K22</f>
        <v>0</v>
      </c>
      <c r="M22" s="310"/>
      <c r="N22" s="35"/>
      <c r="O22" s="353">
        <f>M22+N22</f>
        <v>0</v>
      </c>
      <c r="P22" s="36"/>
      <c r="R22" s="204"/>
    </row>
    <row r="23" spans="1:18" x14ac:dyDescent="0.25">
      <c r="A23" s="37"/>
      <c r="B23" s="38" t="s">
        <v>22</v>
      </c>
      <c r="C23" s="39">
        <f t="shared" si="4"/>
        <v>107</v>
      </c>
      <c r="D23" s="213"/>
      <c r="E23" s="374"/>
      <c r="F23" s="400">
        <f>D23+E23</f>
        <v>0</v>
      </c>
      <c r="G23" s="213"/>
      <c r="H23" s="375"/>
      <c r="I23" s="401">
        <f>G23+H23</f>
        <v>0</v>
      </c>
      <c r="J23" s="248">
        <v>107</v>
      </c>
      <c r="K23" s="374"/>
      <c r="L23" s="401">
        <f>J23+K23</f>
        <v>107</v>
      </c>
      <c r="M23" s="363"/>
      <c r="N23" s="40"/>
      <c r="O23" s="303">
        <f>M23+N23</f>
        <v>0</v>
      </c>
      <c r="P23" s="167"/>
      <c r="R23" s="204"/>
    </row>
    <row r="24" spans="1:18" s="21" customFormat="1" ht="24.75" thickBot="1" x14ac:dyDescent="0.3">
      <c r="A24" s="41">
        <v>19300</v>
      </c>
      <c r="B24" s="41" t="s">
        <v>304</v>
      </c>
      <c r="C24" s="42">
        <f>F24+I24</f>
        <v>860061</v>
      </c>
      <c r="D24" s="214">
        <f>D51</f>
        <v>860061</v>
      </c>
      <c r="E24" s="537"/>
      <c r="F24" s="549">
        <f>D24+E24</f>
        <v>860061</v>
      </c>
      <c r="G24" s="214"/>
      <c r="H24" s="539"/>
      <c r="I24" s="549">
        <f>G24+H24</f>
        <v>0</v>
      </c>
      <c r="J24" s="286" t="s">
        <v>23</v>
      </c>
      <c r="K24" s="540" t="s">
        <v>23</v>
      </c>
      <c r="L24" s="550" t="s">
        <v>23</v>
      </c>
      <c r="M24" s="311" t="s">
        <v>23</v>
      </c>
      <c r="N24" s="44" t="s">
        <v>23</v>
      </c>
      <c r="O24" s="45" t="s">
        <v>23</v>
      </c>
      <c r="P24" s="331"/>
      <c r="R24" s="204"/>
    </row>
    <row r="25" spans="1:18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437"/>
      <c r="F25" s="281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293" t="s">
        <v>23</v>
      </c>
      <c r="M25" s="312" t="s">
        <v>23</v>
      </c>
      <c r="N25" s="48" t="s">
        <v>23</v>
      </c>
      <c r="O25" s="49" t="s">
        <v>23</v>
      </c>
      <c r="P25" s="332"/>
      <c r="R25" s="204"/>
    </row>
    <row r="26" spans="1:18" s="21" customFormat="1" ht="36.75" thickTop="1" x14ac:dyDescent="0.25">
      <c r="A26" s="46">
        <v>21300</v>
      </c>
      <c r="B26" s="46" t="s">
        <v>305</v>
      </c>
      <c r="C26" s="47">
        <f>L26</f>
        <v>12650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93" t="s">
        <v>23</v>
      </c>
      <c r="I26" s="403" t="s">
        <v>23</v>
      </c>
      <c r="J26" s="106">
        <f>SUM(J27,J31,J33,J36)</f>
        <v>12650</v>
      </c>
      <c r="K26" s="387">
        <f t="shared" ref="K26:L26" si="8">SUM(K27,K31,K33,K36)</f>
        <v>0</v>
      </c>
      <c r="L26" s="402">
        <f t="shared" si="8"/>
        <v>12650</v>
      </c>
      <c r="M26" s="312" t="s">
        <v>23</v>
      </c>
      <c r="N26" s="48" t="s">
        <v>23</v>
      </c>
      <c r="O26" s="49" t="s">
        <v>23</v>
      </c>
      <c r="P26" s="332"/>
      <c r="R26" s="204"/>
    </row>
    <row r="27" spans="1:18" s="21" customFormat="1" ht="24" hidden="1" x14ac:dyDescent="0.25">
      <c r="A27" s="51">
        <v>21350</v>
      </c>
      <c r="B27" s="46" t="s">
        <v>25</v>
      </c>
      <c r="C27" s="47">
        <f t="shared" ref="C27:C40" si="9">L27</f>
        <v>0</v>
      </c>
      <c r="D27" s="216" t="s">
        <v>23</v>
      </c>
      <c r="E27" s="48" t="s">
        <v>23</v>
      </c>
      <c r="F27" s="27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0">SUM(K28:K30)</f>
        <v>0</v>
      </c>
      <c r="L27" s="126">
        <f t="shared" si="10"/>
        <v>0</v>
      </c>
      <c r="M27" s="312" t="s">
        <v>23</v>
      </c>
      <c r="N27" s="48" t="s">
        <v>23</v>
      </c>
      <c r="O27" s="49" t="s">
        <v>23</v>
      </c>
      <c r="P27" s="332"/>
      <c r="R27" s="204"/>
    </row>
    <row r="28" spans="1:18" hidden="1" x14ac:dyDescent="0.25">
      <c r="A28" s="32">
        <v>21351</v>
      </c>
      <c r="B28" s="52" t="s">
        <v>26</v>
      </c>
      <c r="C28" s="53">
        <f t="shared" si="9"/>
        <v>0</v>
      </c>
      <c r="D28" s="217" t="s">
        <v>23</v>
      </c>
      <c r="E28" s="54" t="s">
        <v>23</v>
      </c>
      <c r="F28" s="274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197">
        <f>J28+K28</f>
        <v>0</v>
      </c>
      <c r="M28" s="313" t="s">
        <v>23</v>
      </c>
      <c r="N28" s="54" t="s">
        <v>23</v>
      </c>
      <c r="O28" s="56" t="s">
        <v>23</v>
      </c>
      <c r="P28" s="333"/>
      <c r="R28" s="204"/>
    </row>
    <row r="29" spans="1:18" hidden="1" x14ac:dyDescent="0.25">
      <c r="A29" s="37">
        <v>21352</v>
      </c>
      <c r="B29" s="57" t="s">
        <v>27</v>
      </c>
      <c r="C29" s="58">
        <f t="shared" si="9"/>
        <v>0</v>
      </c>
      <c r="D29" s="218" t="s">
        <v>23</v>
      </c>
      <c r="E29" s="59" t="s">
        <v>23</v>
      </c>
      <c r="F29" s="275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198">
        <f>J29+K29</f>
        <v>0</v>
      </c>
      <c r="M29" s="314" t="s">
        <v>23</v>
      </c>
      <c r="N29" s="59" t="s">
        <v>23</v>
      </c>
      <c r="O29" s="61" t="s">
        <v>23</v>
      </c>
      <c r="P29" s="334"/>
      <c r="R29" s="204"/>
    </row>
    <row r="30" spans="1:18" ht="24" hidden="1" x14ac:dyDescent="0.25">
      <c r="A30" s="37">
        <v>21359</v>
      </c>
      <c r="B30" s="57" t="s">
        <v>28</v>
      </c>
      <c r="C30" s="58">
        <f t="shared" si="9"/>
        <v>0</v>
      </c>
      <c r="D30" s="218" t="s">
        <v>23</v>
      </c>
      <c r="E30" s="59" t="s">
        <v>23</v>
      </c>
      <c r="F30" s="275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198">
        <f>J30+K30</f>
        <v>0</v>
      </c>
      <c r="M30" s="314" t="s">
        <v>23</v>
      </c>
      <c r="N30" s="59" t="s">
        <v>23</v>
      </c>
      <c r="O30" s="61" t="s">
        <v>23</v>
      </c>
      <c r="P30" s="334"/>
      <c r="R30" s="204"/>
    </row>
    <row r="31" spans="1:18" s="21" customFormat="1" ht="36" hidden="1" x14ac:dyDescent="0.25">
      <c r="A31" s="51">
        <v>21370</v>
      </c>
      <c r="B31" s="46" t="s">
        <v>29</v>
      </c>
      <c r="C31" s="47">
        <f t="shared" si="9"/>
        <v>0</v>
      </c>
      <c r="D31" s="216" t="s">
        <v>23</v>
      </c>
      <c r="E31" s="48" t="s">
        <v>23</v>
      </c>
      <c r="F31" s="27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1">SUM(K32)</f>
        <v>0</v>
      </c>
      <c r="L31" s="126">
        <f t="shared" si="11"/>
        <v>0</v>
      </c>
      <c r="M31" s="312" t="s">
        <v>23</v>
      </c>
      <c r="N31" s="48" t="s">
        <v>23</v>
      </c>
      <c r="O31" s="49" t="s">
        <v>23</v>
      </c>
      <c r="P31" s="332"/>
      <c r="R31" s="204"/>
    </row>
    <row r="32" spans="1:18" ht="36" hidden="1" x14ac:dyDescent="0.25">
      <c r="A32" s="62">
        <v>21379</v>
      </c>
      <c r="B32" s="63" t="s">
        <v>30</v>
      </c>
      <c r="C32" s="64">
        <f t="shared" si="9"/>
        <v>0</v>
      </c>
      <c r="D32" s="219" t="s">
        <v>23</v>
      </c>
      <c r="E32" s="65" t="s">
        <v>23</v>
      </c>
      <c r="F32" s="71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6">
        <f>J32+K32</f>
        <v>0</v>
      </c>
      <c r="M32" s="315" t="s">
        <v>23</v>
      </c>
      <c r="N32" s="65" t="s">
        <v>23</v>
      </c>
      <c r="O32" s="67" t="s">
        <v>23</v>
      </c>
      <c r="P32" s="335"/>
      <c r="R32" s="204"/>
    </row>
    <row r="33" spans="1:18" s="21" customFormat="1" hidden="1" x14ac:dyDescent="0.25">
      <c r="A33" s="51">
        <v>21380</v>
      </c>
      <c r="B33" s="46" t="s">
        <v>31</v>
      </c>
      <c r="C33" s="47">
        <f t="shared" si="9"/>
        <v>0</v>
      </c>
      <c r="D33" s="216" t="s">
        <v>23</v>
      </c>
      <c r="E33" s="48" t="s">
        <v>23</v>
      </c>
      <c r="F33" s="27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2">SUM(K34:K35)</f>
        <v>0</v>
      </c>
      <c r="L33" s="126">
        <f t="shared" si="12"/>
        <v>0</v>
      </c>
      <c r="M33" s="312" t="s">
        <v>23</v>
      </c>
      <c r="N33" s="48" t="s">
        <v>23</v>
      </c>
      <c r="O33" s="49" t="s">
        <v>23</v>
      </c>
      <c r="P33" s="332"/>
      <c r="R33" s="204"/>
    </row>
    <row r="34" spans="1:18" hidden="1" x14ac:dyDescent="0.25">
      <c r="A34" s="33">
        <v>21381</v>
      </c>
      <c r="B34" s="52" t="s">
        <v>306</v>
      </c>
      <c r="C34" s="53">
        <f t="shared" si="9"/>
        <v>0</v>
      </c>
      <c r="D34" s="217" t="s">
        <v>23</v>
      </c>
      <c r="E34" s="54" t="s">
        <v>23</v>
      </c>
      <c r="F34" s="274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197">
        <f>J34+K34</f>
        <v>0</v>
      </c>
      <c r="M34" s="313" t="s">
        <v>23</v>
      </c>
      <c r="N34" s="54" t="s">
        <v>23</v>
      </c>
      <c r="O34" s="56" t="s">
        <v>23</v>
      </c>
      <c r="P34" s="333"/>
      <c r="R34" s="204"/>
    </row>
    <row r="35" spans="1:18" ht="24" hidden="1" x14ac:dyDescent="0.25">
      <c r="A35" s="38">
        <v>21383</v>
      </c>
      <c r="B35" s="57" t="s">
        <v>32</v>
      </c>
      <c r="C35" s="58">
        <f t="shared" si="9"/>
        <v>0</v>
      </c>
      <c r="D35" s="218" t="s">
        <v>23</v>
      </c>
      <c r="E35" s="59" t="s">
        <v>23</v>
      </c>
      <c r="F35" s="275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198">
        <f>J35+K35</f>
        <v>0</v>
      </c>
      <c r="M35" s="314" t="s">
        <v>23</v>
      </c>
      <c r="N35" s="59" t="s">
        <v>23</v>
      </c>
      <c r="O35" s="61" t="s">
        <v>23</v>
      </c>
      <c r="P35" s="334"/>
      <c r="R35" s="204"/>
    </row>
    <row r="36" spans="1:18" s="21" customFormat="1" ht="25.5" customHeight="1" x14ac:dyDescent="0.25">
      <c r="A36" s="51">
        <v>21390</v>
      </c>
      <c r="B36" s="46" t="s">
        <v>307</v>
      </c>
      <c r="C36" s="47">
        <f t="shared" si="9"/>
        <v>12650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93" t="s">
        <v>23</v>
      </c>
      <c r="I36" s="403" t="s">
        <v>23</v>
      </c>
      <c r="J36" s="106">
        <f>SUM(J37:J40)</f>
        <v>12650</v>
      </c>
      <c r="K36" s="387">
        <f t="shared" ref="K36:L36" si="13">SUM(K37:K40)</f>
        <v>0</v>
      </c>
      <c r="L36" s="402">
        <f t="shared" si="13"/>
        <v>12650</v>
      </c>
      <c r="M36" s="312" t="s">
        <v>23</v>
      </c>
      <c r="N36" s="48" t="s">
        <v>23</v>
      </c>
      <c r="O36" s="49" t="s">
        <v>23</v>
      </c>
      <c r="P36" s="332"/>
      <c r="R36" s="204"/>
    </row>
    <row r="37" spans="1:18" ht="24" hidden="1" x14ac:dyDescent="0.25">
      <c r="A37" s="33">
        <v>21391</v>
      </c>
      <c r="B37" s="52" t="s">
        <v>33</v>
      </c>
      <c r="C37" s="53">
        <f t="shared" si="9"/>
        <v>0</v>
      </c>
      <c r="D37" s="217" t="s">
        <v>23</v>
      </c>
      <c r="E37" s="54" t="s">
        <v>23</v>
      </c>
      <c r="F37" s="274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197">
        <f>J37+K37</f>
        <v>0</v>
      </c>
      <c r="M37" s="313" t="s">
        <v>23</v>
      </c>
      <c r="N37" s="54" t="s">
        <v>23</v>
      </c>
      <c r="O37" s="56" t="s">
        <v>23</v>
      </c>
      <c r="P37" s="333"/>
      <c r="R37" s="204"/>
    </row>
    <row r="38" spans="1:18" hidden="1" x14ac:dyDescent="0.25">
      <c r="A38" s="38">
        <v>21393</v>
      </c>
      <c r="B38" s="57" t="s">
        <v>34</v>
      </c>
      <c r="C38" s="58">
        <f t="shared" si="9"/>
        <v>0</v>
      </c>
      <c r="D38" s="218" t="s">
        <v>23</v>
      </c>
      <c r="E38" s="59" t="s">
        <v>23</v>
      </c>
      <c r="F38" s="275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198">
        <f>J38+K38</f>
        <v>0</v>
      </c>
      <c r="M38" s="314" t="s">
        <v>23</v>
      </c>
      <c r="N38" s="59" t="s">
        <v>23</v>
      </c>
      <c r="O38" s="61" t="s">
        <v>23</v>
      </c>
      <c r="P38" s="334"/>
      <c r="R38" s="204"/>
    </row>
    <row r="39" spans="1:18" hidden="1" x14ac:dyDescent="0.25">
      <c r="A39" s="38">
        <v>21395</v>
      </c>
      <c r="B39" s="57" t="s">
        <v>35</v>
      </c>
      <c r="C39" s="58">
        <f t="shared" si="9"/>
        <v>0</v>
      </c>
      <c r="D39" s="218" t="s">
        <v>23</v>
      </c>
      <c r="E39" s="59" t="s">
        <v>23</v>
      </c>
      <c r="F39" s="275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198">
        <f>J39+K39</f>
        <v>0</v>
      </c>
      <c r="M39" s="314" t="s">
        <v>23</v>
      </c>
      <c r="N39" s="59" t="s">
        <v>23</v>
      </c>
      <c r="O39" s="61" t="s">
        <v>23</v>
      </c>
      <c r="P39" s="334"/>
      <c r="R39" s="204"/>
    </row>
    <row r="40" spans="1:18" ht="24" x14ac:dyDescent="0.25">
      <c r="A40" s="188">
        <v>21399</v>
      </c>
      <c r="B40" s="163" t="s">
        <v>36</v>
      </c>
      <c r="C40" s="164">
        <f t="shared" si="9"/>
        <v>12650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95" t="s">
        <v>23</v>
      </c>
      <c r="I40" s="596" t="s">
        <v>23</v>
      </c>
      <c r="J40" s="287">
        <v>12650</v>
      </c>
      <c r="K40" s="699"/>
      <c r="L40" s="813">
        <f>J40+K40</f>
        <v>12650</v>
      </c>
      <c r="M40" s="316" t="s">
        <v>23</v>
      </c>
      <c r="N40" s="76" t="s">
        <v>23</v>
      </c>
      <c r="O40" s="190" t="s">
        <v>23</v>
      </c>
      <c r="P40" s="336"/>
      <c r="R40" s="204"/>
    </row>
    <row r="41" spans="1:18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168">
        <f t="shared" ref="E41:F41" si="14">SUM(E42)</f>
        <v>0</v>
      </c>
      <c r="F41" s="277">
        <f t="shared" si="14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294" t="s">
        <v>23</v>
      </c>
      <c r="M41" s="317" t="s">
        <v>23</v>
      </c>
      <c r="N41" s="80" t="s">
        <v>23</v>
      </c>
      <c r="O41" s="187" t="s">
        <v>23</v>
      </c>
      <c r="P41" s="337"/>
      <c r="R41" s="204"/>
    </row>
    <row r="42" spans="1:18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193"/>
      <c r="F42" s="285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295" t="s">
        <v>23</v>
      </c>
      <c r="M42" s="316" t="s">
        <v>23</v>
      </c>
      <c r="N42" s="76" t="s">
        <v>23</v>
      </c>
      <c r="O42" s="190" t="s">
        <v>23</v>
      </c>
      <c r="P42" s="336"/>
      <c r="R42" s="204"/>
    </row>
    <row r="43" spans="1:18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75">
        <f t="shared" ref="E43:L43" si="15">E44</f>
        <v>0</v>
      </c>
      <c r="F43" s="278">
        <f t="shared" si="15"/>
        <v>0</v>
      </c>
      <c r="G43" s="74">
        <f t="shared" si="15"/>
        <v>0</v>
      </c>
      <c r="H43" s="202">
        <f t="shared" si="15"/>
        <v>0</v>
      </c>
      <c r="I43" s="288">
        <f t="shared" si="15"/>
        <v>0</v>
      </c>
      <c r="J43" s="202">
        <f>J44</f>
        <v>0</v>
      </c>
      <c r="K43" s="75">
        <f t="shared" si="15"/>
        <v>0</v>
      </c>
      <c r="L43" s="201">
        <f t="shared" si="15"/>
        <v>0</v>
      </c>
      <c r="M43" s="312" t="s">
        <v>23</v>
      </c>
      <c r="N43" s="48" t="s">
        <v>23</v>
      </c>
      <c r="O43" s="49" t="s">
        <v>23</v>
      </c>
      <c r="P43" s="332"/>
      <c r="R43" s="204"/>
    </row>
    <row r="44" spans="1:18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70"/>
      <c r="F44" s="144">
        <f>D44+E44</f>
        <v>0</v>
      </c>
      <c r="G44" s="296"/>
      <c r="H44" s="297"/>
      <c r="I44" s="355">
        <f>G44+H44</f>
        <v>0</v>
      </c>
      <c r="J44" s="297"/>
      <c r="K44" s="70"/>
      <c r="L44" s="356">
        <f>J44+K44</f>
        <v>0</v>
      </c>
      <c r="M44" s="315" t="s">
        <v>23</v>
      </c>
      <c r="N44" s="65" t="s">
        <v>23</v>
      </c>
      <c r="O44" s="67" t="s">
        <v>23</v>
      </c>
      <c r="P44" s="335"/>
      <c r="R44" s="204"/>
    </row>
    <row r="45" spans="1:18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48" t="s">
        <v>23</v>
      </c>
      <c r="F45" s="27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293" t="s">
        <v>23</v>
      </c>
      <c r="M45" s="68">
        <f>SUM(M46:M47)</f>
        <v>0</v>
      </c>
      <c r="N45" s="75">
        <f t="shared" ref="N45:O45" si="16">SUM(N46:N47)</f>
        <v>0</v>
      </c>
      <c r="O45" s="288">
        <f t="shared" si="16"/>
        <v>0</v>
      </c>
      <c r="P45" s="338"/>
      <c r="R45" s="204"/>
    </row>
    <row r="46" spans="1:18" ht="24" hidden="1" x14ac:dyDescent="0.25">
      <c r="A46" s="77">
        <v>23410</v>
      </c>
      <c r="B46" s="78" t="s">
        <v>41</v>
      </c>
      <c r="C46" s="82">
        <f t="shared" ref="C46:C47" si="17">O46</f>
        <v>0</v>
      </c>
      <c r="D46" s="222" t="s">
        <v>23</v>
      </c>
      <c r="E46" s="80" t="s">
        <v>23</v>
      </c>
      <c r="F46" s="279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294" t="s">
        <v>23</v>
      </c>
      <c r="M46" s="318"/>
      <c r="N46" s="298"/>
      <c r="O46" s="169">
        <f>M46+N46</f>
        <v>0</v>
      </c>
      <c r="P46" s="81"/>
      <c r="R46" s="204"/>
    </row>
    <row r="47" spans="1:18" ht="24" hidden="1" x14ac:dyDescent="0.25">
      <c r="A47" s="77">
        <v>23510</v>
      </c>
      <c r="B47" s="78" t="s">
        <v>42</v>
      </c>
      <c r="C47" s="82">
        <f t="shared" si="17"/>
        <v>0</v>
      </c>
      <c r="D47" s="222" t="s">
        <v>23</v>
      </c>
      <c r="E47" s="80" t="s">
        <v>23</v>
      </c>
      <c r="F47" s="279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294" t="s">
        <v>23</v>
      </c>
      <c r="M47" s="318"/>
      <c r="N47" s="298"/>
      <c r="O47" s="169">
        <f>M47+N47</f>
        <v>0</v>
      </c>
      <c r="P47" s="81"/>
      <c r="R47" s="204"/>
    </row>
    <row r="48" spans="1:18" x14ac:dyDescent="0.25">
      <c r="A48" s="83"/>
      <c r="B48" s="78"/>
      <c r="C48" s="84"/>
      <c r="D48" s="358"/>
      <c r="E48" s="378"/>
      <c r="F48" s="404"/>
      <c r="G48" s="358"/>
      <c r="H48" s="383"/>
      <c r="I48" s="401"/>
      <c r="J48" s="362"/>
      <c r="K48" s="385"/>
      <c r="L48" s="409"/>
      <c r="M48" s="318"/>
      <c r="N48" s="298"/>
      <c r="O48" s="169"/>
      <c r="P48" s="81"/>
      <c r="R48" s="204"/>
    </row>
    <row r="49" spans="1:18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84"/>
      <c r="I49" s="405"/>
      <c r="J49" s="361"/>
      <c r="K49" s="379"/>
      <c r="L49" s="405"/>
      <c r="M49" s="364"/>
      <c r="N49" s="360"/>
      <c r="O49" s="170"/>
      <c r="P49" s="339"/>
      <c r="R49" s="204"/>
    </row>
    <row r="50" spans="1:18" s="21" customFormat="1" ht="12.75" thickBot="1" x14ac:dyDescent="0.3">
      <c r="A50" s="88"/>
      <c r="B50" s="22" t="s">
        <v>44</v>
      </c>
      <c r="C50" s="89">
        <f t="shared" si="4"/>
        <v>872818</v>
      </c>
      <c r="D50" s="223">
        <f>SUM(D51,D283)</f>
        <v>860061</v>
      </c>
      <c r="E50" s="380">
        <f t="shared" ref="E50:F50" si="18">SUM(E51,E283)</f>
        <v>0</v>
      </c>
      <c r="F50" s="406">
        <f t="shared" si="18"/>
        <v>860061</v>
      </c>
      <c r="G50" s="223">
        <f>SUM(G51,G283)</f>
        <v>0</v>
      </c>
      <c r="H50" s="179">
        <f t="shared" ref="H50:I50" si="19">SUM(H51,H283)</f>
        <v>0</v>
      </c>
      <c r="I50" s="406">
        <f t="shared" si="19"/>
        <v>0</v>
      </c>
      <c r="J50" s="256">
        <f>SUM(J51,J283)</f>
        <v>12757</v>
      </c>
      <c r="K50" s="380">
        <f t="shared" ref="K50:L50" si="20">SUM(K51,K283)</f>
        <v>0</v>
      </c>
      <c r="L50" s="406">
        <f t="shared" si="20"/>
        <v>12757</v>
      </c>
      <c r="M50" s="89">
        <f>SUM(M51,M283)</f>
        <v>0</v>
      </c>
      <c r="N50" s="90">
        <f t="shared" ref="N50:O50" si="21">SUM(N51,N283)</f>
        <v>0</v>
      </c>
      <c r="O50" s="91">
        <f t="shared" si="21"/>
        <v>0</v>
      </c>
      <c r="P50" s="340"/>
      <c r="R50" s="204"/>
    </row>
    <row r="51" spans="1:18" s="21" customFormat="1" ht="36.75" thickTop="1" x14ac:dyDescent="0.25">
      <c r="A51" s="92"/>
      <c r="B51" s="93" t="s">
        <v>45</v>
      </c>
      <c r="C51" s="94">
        <f t="shared" si="4"/>
        <v>872711</v>
      </c>
      <c r="D51" s="224">
        <f>SUM(D52,D194)</f>
        <v>860061</v>
      </c>
      <c r="E51" s="381">
        <f t="shared" ref="E51:F51" si="22">SUM(E52,E194)</f>
        <v>0</v>
      </c>
      <c r="F51" s="407">
        <f t="shared" si="22"/>
        <v>860061</v>
      </c>
      <c r="G51" s="224">
        <f>SUM(G52,G194)</f>
        <v>0</v>
      </c>
      <c r="H51" s="203">
        <f t="shared" ref="H51:I51" si="23">SUM(H52,H194)</f>
        <v>0</v>
      </c>
      <c r="I51" s="407">
        <f t="shared" si="23"/>
        <v>0</v>
      </c>
      <c r="J51" s="257">
        <f>SUM(J52,J194)</f>
        <v>12650</v>
      </c>
      <c r="K51" s="381">
        <f t="shared" ref="K51:L51" si="24">SUM(K52,K194)</f>
        <v>0</v>
      </c>
      <c r="L51" s="407">
        <f t="shared" si="24"/>
        <v>12650</v>
      </c>
      <c r="M51" s="94">
        <f>SUM(M52,M194)</f>
        <v>0</v>
      </c>
      <c r="N51" s="95">
        <f t="shared" ref="N51:O51" si="25">SUM(N52,N194)</f>
        <v>0</v>
      </c>
      <c r="O51" s="96">
        <f t="shared" si="25"/>
        <v>0</v>
      </c>
      <c r="P51" s="341"/>
      <c r="R51" s="204"/>
    </row>
    <row r="52" spans="1:18" s="21" customFormat="1" ht="24" x14ac:dyDescent="0.25">
      <c r="A52" s="97"/>
      <c r="B52" s="16" t="s">
        <v>46</v>
      </c>
      <c r="C52" s="98">
        <f t="shared" si="4"/>
        <v>853211</v>
      </c>
      <c r="D52" s="225">
        <f>SUM(D53,D75,D173,D187)</f>
        <v>840561</v>
      </c>
      <c r="E52" s="382">
        <f t="shared" ref="E52:F52" si="26">SUM(E53,E75,E173,E187)</f>
        <v>0</v>
      </c>
      <c r="F52" s="408">
        <f t="shared" si="26"/>
        <v>840561</v>
      </c>
      <c r="G52" s="225">
        <f>SUM(G53,G75,G173,G187)</f>
        <v>0</v>
      </c>
      <c r="H52" s="204">
        <f t="shared" ref="H52:I52" si="27">SUM(H53,H75,H173,H187)</f>
        <v>0</v>
      </c>
      <c r="I52" s="408">
        <f t="shared" si="27"/>
        <v>0</v>
      </c>
      <c r="J52" s="258">
        <f>SUM(J53,J75,J173,J187)</f>
        <v>12650</v>
      </c>
      <c r="K52" s="382">
        <f t="shared" ref="K52:L52" si="28">SUM(K53,K75,K173,K187)</f>
        <v>0</v>
      </c>
      <c r="L52" s="408">
        <f t="shared" si="28"/>
        <v>12650</v>
      </c>
      <c r="M52" s="98">
        <f>SUM(M53,M75,M173,M187)</f>
        <v>0</v>
      </c>
      <c r="N52" s="99">
        <f t="shared" ref="N52:O52" si="29">SUM(N53,N75,N173,N187)</f>
        <v>0</v>
      </c>
      <c r="O52" s="100">
        <f t="shared" si="29"/>
        <v>0</v>
      </c>
      <c r="P52" s="342"/>
      <c r="R52" s="204"/>
    </row>
    <row r="53" spans="1:18" s="21" customFormat="1" x14ac:dyDescent="0.25">
      <c r="A53" s="101">
        <v>1000</v>
      </c>
      <c r="B53" s="101" t="s">
        <v>47</v>
      </c>
      <c r="C53" s="102">
        <f t="shared" si="4"/>
        <v>688150</v>
      </c>
      <c r="D53" s="226">
        <f>SUM(D54,D67)</f>
        <v>688150</v>
      </c>
      <c r="E53" s="386">
        <f t="shared" ref="E53:F53" si="30">SUM(E54,E67)</f>
        <v>0</v>
      </c>
      <c r="F53" s="410">
        <f t="shared" si="30"/>
        <v>688150</v>
      </c>
      <c r="G53" s="226">
        <f>SUM(G54,G67)</f>
        <v>0</v>
      </c>
      <c r="H53" s="137">
        <f t="shared" ref="H53:I53" si="31">SUM(H54,H67)</f>
        <v>0</v>
      </c>
      <c r="I53" s="410">
        <f t="shared" si="31"/>
        <v>0</v>
      </c>
      <c r="J53" s="259">
        <f>SUM(J54,J67)</f>
        <v>0</v>
      </c>
      <c r="K53" s="386">
        <f t="shared" ref="K53:L53" si="32">SUM(K54,K67)</f>
        <v>0</v>
      </c>
      <c r="L53" s="410">
        <f t="shared" si="32"/>
        <v>0</v>
      </c>
      <c r="M53" s="102">
        <f>SUM(M54,M67)</f>
        <v>0</v>
      </c>
      <c r="N53" s="103">
        <f t="shared" ref="N53:O53" si="33">SUM(N54,N67)</f>
        <v>0</v>
      </c>
      <c r="O53" s="104">
        <f t="shared" si="33"/>
        <v>0</v>
      </c>
      <c r="P53" s="343"/>
      <c r="R53" s="204"/>
    </row>
    <row r="54" spans="1:18" x14ac:dyDescent="0.25">
      <c r="A54" s="46">
        <v>1100</v>
      </c>
      <c r="B54" s="105" t="s">
        <v>48</v>
      </c>
      <c r="C54" s="47">
        <f t="shared" si="4"/>
        <v>541083</v>
      </c>
      <c r="D54" s="227">
        <f>SUM(D55,D58,D66)</f>
        <v>541083</v>
      </c>
      <c r="E54" s="387">
        <f t="shared" ref="E54:F54" si="34">SUM(E55,E58,E66)</f>
        <v>0</v>
      </c>
      <c r="F54" s="402">
        <f t="shared" si="34"/>
        <v>541083</v>
      </c>
      <c r="G54" s="227">
        <f>SUM(G55,G58,G66)</f>
        <v>0</v>
      </c>
      <c r="H54" s="126">
        <f t="shared" ref="H54:I54" si="35">SUM(H55,H58,H66)</f>
        <v>0</v>
      </c>
      <c r="I54" s="402">
        <f t="shared" si="35"/>
        <v>0</v>
      </c>
      <c r="J54" s="106">
        <f>SUM(J55,J58,J66)</f>
        <v>0</v>
      </c>
      <c r="K54" s="387">
        <f t="shared" ref="K54:L54" si="36">SUM(K55,K58,K66)</f>
        <v>0</v>
      </c>
      <c r="L54" s="402">
        <f t="shared" si="36"/>
        <v>0</v>
      </c>
      <c r="M54" s="130">
        <f>SUM(M55,M58,M66)</f>
        <v>0</v>
      </c>
      <c r="N54" s="131">
        <f t="shared" ref="N54:O54" si="37">SUM(N55,N58,N66)</f>
        <v>0</v>
      </c>
      <c r="O54" s="289">
        <f t="shared" si="37"/>
        <v>0</v>
      </c>
      <c r="P54" s="344"/>
      <c r="R54" s="204"/>
    </row>
    <row r="55" spans="1:18" x14ac:dyDescent="0.25">
      <c r="A55" s="107">
        <v>1110</v>
      </c>
      <c r="B55" s="78" t="s">
        <v>49</v>
      </c>
      <c r="C55" s="84">
        <f t="shared" si="4"/>
        <v>503286</v>
      </c>
      <c r="D55" s="132">
        <f>SUM(D56:D57)</f>
        <v>503286</v>
      </c>
      <c r="E55" s="516">
        <f t="shared" ref="E55:F55" si="38">SUM(E56:E57)</f>
        <v>0</v>
      </c>
      <c r="F55" s="533">
        <f t="shared" si="38"/>
        <v>503286</v>
      </c>
      <c r="G55" s="132">
        <f>SUM(G56:G57)</f>
        <v>0</v>
      </c>
      <c r="H55" s="136">
        <f t="shared" ref="H55:I55" si="39">SUM(H56:H57)</f>
        <v>0</v>
      </c>
      <c r="I55" s="533">
        <f t="shared" si="39"/>
        <v>0</v>
      </c>
      <c r="J55" s="205">
        <f>SUM(J56:J57)</f>
        <v>0</v>
      </c>
      <c r="K55" s="516">
        <f t="shared" ref="K55:L55" si="40">SUM(K56:K57)</f>
        <v>0</v>
      </c>
      <c r="L55" s="533">
        <f t="shared" si="40"/>
        <v>0</v>
      </c>
      <c r="M55" s="84">
        <f>SUM(M56:M57)</f>
        <v>0</v>
      </c>
      <c r="N55" s="108">
        <f t="shared" ref="N55:O55" si="41">SUM(N56:N57)</f>
        <v>0</v>
      </c>
      <c r="O55" s="109">
        <f t="shared" si="41"/>
        <v>0</v>
      </c>
      <c r="P55" s="116"/>
      <c r="R55" s="204"/>
    </row>
    <row r="56" spans="1:18" x14ac:dyDescent="0.25">
      <c r="A56" s="33">
        <v>1111</v>
      </c>
      <c r="B56" s="52" t="s">
        <v>50</v>
      </c>
      <c r="C56" s="53">
        <f t="shared" si="4"/>
        <v>72978</v>
      </c>
      <c r="D56" s="228">
        <f>59778+13200</f>
        <v>72978</v>
      </c>
      <c r="E56" s="393"/>
      <c r="F56" s="411">
        <f t="shared" ref="F56:F57" si="42">D56+E56</f>
        <v>72978</v>
      </c>
      <c r="G56" s="228"/>
      <c r="H56" s="397"/>
      <c r="I56" s="411">
        <f t="shared" ref="I56:I57" si="43">G56+H56</f>
        <v>0</v>
      </c>
      <c r="J56" s="260">
        <v>0</v>
      </c>
      <c r="K56" s="393"/>
      <c r="L56" s="411">
        <f t="shared" ref="L56:L57" si="44">J56+K56</f>
        <v>0</v>
      </c>
      <c r="M56" s="319"/>
      <c r="N56" s="55"/>
      <c r="O56" s="120">
        <f>M56+N56</f>
        <v>0</v>
      </c>
      <c r="P56" s="110"/>
      <c r="R56" s="204"/>
    </row>
    <row r="57" spans="1:18" ht="24" customHeight="1" x14ac:dyDescent="0.25">
      <c r="A57" s="38">
        <v>1119</v>
      </c>
      <c r="B57" s="57" t="s">
        <v>51</v>
      </c>
      <c r="C57" s="58">
        <f t="shared" si="4"/>
        <v>430308</v>
      </c>
      <c r="D57" s="229">
        <v>430308</v>
      </c>
      <c r="E57" s="389"/>
      <c r="F57" s="400">
        <f t="shared" si="42"/>
        <v>430308</v>
      </c>
      <c r="G57" s="229"/>
      <c r="H57" s="390"/>
      <c r="I57" s="400">
        <f t="shared" si="43"/>
        <v>0</v>
      </c>
      <c r="J57" s="261">
        <v>0</v>
      </c>
      <c r="K57" s="389"/>
      <c r="L57" s="400">
        <f t="shared" si="44"/>
        <v>0</v>
      </c>
      <c r="M57" s="320"/>
      <c r="N57" s="60"/>
      <c r="O57" s="114">
        <f>M57+N57</f>
        <v>0</v>
      </c>
      <c r="P57" s="111"/>
      <c r="R57" s="204"/>
    </row>
    <row r="58" spans="1:18" x14ac:dyDescent="0.25">
      <c r="A58" s="112">
        <v>1140</v>
      </c>
      <c r="B58" s="57" t="s">
        <v>295</v>
      </c>
      <c r="C58" s="58">
        <f t="shared" si="4"/>
        <v>37318</v>
      </c>
      <c r="D58" s="230">
        <f>SUM(D59:D65)</f>
        <v>37318</v>
      </c>
      <c r="E58" s="392">
        <f t="shared" ref="E58:F58" si="45">SUM(E59:E65)</f>
        <v>0</v>
      </c>
      <c r="F58" s="400">
        <f t="shared" si="45"/>
        <v>37318</v>
      </c>
      <c r="G58" s="230">
        <f>SUM(G59:G65)</f>
        <v>0</v>
      </c>
      <c r="H58" s="135">
        <f t="shared" ref="H58:I58" si="46">SUM(H59:H65)</f>
        <v>0</v>
      </c>
      <c r="I58" s="400">
        <f t="shared" si="46"/>
        <v>0</v>
      </c>
      <c r="J58" s="121">
        <f>SUM(J59:J65)</f>
        <v>0</v>
      </c>
      <c r="K58" s="392">
        <f t="shared" ref="K58:L58" si="47">SUM(K59:K65)</f>
        <v>0</v>
      </c>
      <c r="L58" s="400">
        <f t="shared" si="47"/>
        <v>0</v>
      </c>
      <c r="M58" s="58">
        <f>SUM(M59:M65)</f>
        <v>0</v>
      </c>
      <c r="N58" s="113">
        <f t="shared" ref="N58:O58" si="48">SUM(N59:N65)</f>
        <v>0</v>
      </c>
      <c r="O58" s="114">
        <f t="shared" si="48"/>
        <v>0</v>
      </c>
      <c r="P58" s="111"/>
      <c r="R58" s="204"/>
    </row>
    <row r="59" spans="1:18" hidden="1" x14ac:dyDescent="0.25">
      <c r="A59" s="38">
        <v>1141</v>
      </c>
      <c r="B59" s="57" t="s">
        <v>52</v>
      </c>
      <c r="C59" s="58">
        <f t="shared" si="4"/>
        <v>0</v>
      </c>
      <c r="D59" s="229">
        <v>0</v>
      </c>
      <c r="E59" s="60"/>
      <c r="F59" s="146">
        <f t="shared" ref="F59:F66" si="49">D59+E59</f>
        <v>0</v>
      </c>
      <c r="G59" s="229"/>
      <c r="H59" s="261"/>
      <c r="I59" s="114">
        <f t="shared" ref="I59:I66" si="50">G59+H59</f>
        <v>0</v>
      </c>
      <c r="J59" s="261">
        <v>0</v>
      </c>
      <c r="K59" s="60"/>
      <c r="L59" s="135">
        <f t="shared" ref="L59:L66" si="51">J59+K59</f>
        <v>0</v>
      </c>
      <c r="M59" s="320"/>
      <c r="N59" s="60"/>
      <c r="O59" s="114">
        <f t="shared" ref="O59:O66" si="52">M59+N59</f>
        <v>0</v>
      </c>
      <c r="P59" s="111"/>
      <c r="R59" s="204"/>
    </row>
    <row r="60" spans="1:18" ht="24.75" customHeight="1" x14ac:dyDescent="0.25">
      <c r="A60" s="38">
        <v>1142</v>
      </c>
      <c r="B60" s="57" t="s">
        <v>53</v>
      </c>
      <c r="C60" s="58">
        <f t="shared" si="4"/>
        <v>1300</v>
      </c>
      <c r="D60" s="229">
        <f>2000-700</f>
        <v>1300</v>
      </c>
      <c r="E60" s="389"/>
      <c r="F60" s="400">
        <f t="shared" si="49"/>
        <v>1300</v>
      </c>
      <c r="G60" s="229"/>
      <c r="H60" s="390"/>
      <c r="I60" s="400">
        <f t="shared" si="50"/>
        <v>0</v>
      </c>
      <c r="J60" s="261">
        <v>0</v>
      </c>
      <c r="K60" s="389"/>
      <c r="L60" s="400">
        <f>J60+K60</f>
        <v>0</v>
      </c>
      <c r="M60" s="320"/>
      <c r="N60" s="60"/>
      <c r="O60" s="114">
        <f t="shared" si="52"/>
        <v>0</v>
      </c>
      <c r="P60" s="111"/>
      <c r="R60" s="204"/>
    </row>
    <row r="61" spans="1:18" ht="24" hidden="1" x14ac:dyDescent="0.25">
      <c r="A61" s="38">
        <v>1145</v>
      </c>
      <c r="B61" s="57" t="s">
        <v>54</v>
      </c>
      <c r="C61" s="58">
        <f t="shared" si="4"/>
        <v>0</v>
      </c>
      <c r="D61" s="229">
        <v>0</v>
      </c>
      <c r="E61" s="60"/>
      <c r="F61" s="146">
        <f t="shared" si="49"/>
        <v>0</v>
      </c>
      <c r="G61" s="229"/>
      <c r="H61" s="261"/>
      <c r="I61" s="114">
        <f t="shared" si="50"/>
        <v>0</v>
      </c>
      <c r="J61" s="261">
        <v>0</v>
      </c>
      <c r="K61" s="60"/>
      <c r="L61" s="135">
        <f t="shared" si="51"/>
        <v>0</v>
      </c>
      <c r="M61" s="320"/>
      <c r="N61" s="60"/>
      <c r="O61" s="114">
        <f>M61+N61</f>
        <v>0</v>
      </c>
      <c r="P61" s="111"/>
      <c r="R61" s="204"/>
    </row>
    <row r="62" spans="1:18" ht="27.75" customHeight="1" x14ac:dyDescent="0.25">
      <c r="A62" s="38">
        <v>1146</v>
      </c>
      <c r="B62" s="57" t="s">
        <v>55</v>
      </c>
      <c r="C62" s="58">
        <f t="shared" si="4"/>
        <v>8460</v>
      </c>
      <c r="D62" s="229">
        <v>8460</v>
      </c>
      <c r="E62" s="389"/>
      <c r="F62" s="400">
        <f t="shared" si="49"/>
        <v>8460</v>
      </c>
      <c r="G62" s="229"/>
      <c r="H62" s="390"/>
      <c r="I62" s="400">
        <f t="shared" si="50"/>
        <v>0</v>
      </c>
      <c r="J62" s="261">
        <v>0</v>
      </c>
      <c r="K62" s="389"/>
      <c r="L62" s="400">
        <f t="shared" si="51"/>
        <v>0</v>
      </c>
      <c r="M62" s="320"/>
      <c r="N62" s="60"/>
      <c r="O62" s="114">
        <f t="shared" si="52"/>
        <v>0</v>
      </c>
      <c r="P62" s="111"/>
      <c r="R62" s="204"/>
    </row>
    <row r="63" spans="1:18" x14ac:dyDescent="0.25">
      <c r="A63" s="38">
        <v>1147</v>
      </c>
      <c r="B63" s="57" t="s">
        <v>56</v>
      </c>
      <c r="C63" s="58">
        <f t="shared" si="4"/>
        <v>17880</v>
      </c>
      <c r="D63" s="229">
        <f>11880+6000</f>
        <v>17880</v>
      </c>
      <c r="E63" s="389"/>
      <c r="F63" s="400">
        <f t="shared" si="49"/>
        <v>17880</v>
      </c>
      <c r="G63" s="229"/>
      <c r="H63" s="390"/>
      <c r="I63" s="400">
        <f t="shared" si="50"/>
        <v>0</v>
      </c>
      <c r="J63" s="261">
        <v>0</v>
      </c>
      <c r="K63" s="389"/>
      <c r="L63" s="400">
        <f t="shared" si="51"/>
        <v>0</v>
      </c>
      <c r="M63" s="320"/>
      <c r="N63" s="60"/>
      <c r="O63" s="114">
        <f t="shared" si="52"/>
        <v>0</v>
      </c>
      <c r="P63" s="111"/>
      <c r="R63" s="204"/>
    </row>
    <row r="64" spans="1:18" x14ac:dyDescent="0.25">
      <c r="A64" s="38">
        <v>1148</v>
      </c>
      <c r="B64" s="57" t="s">
        <v>57</v>
      </c>
      <c r="C64" s="58">
        <f t="shared" si="4"/>
        <v>9678</v>
      </c>
      <c r="D64" s="229">
        <v>9678</v>
      </c>
      <c r="E64" s="389"/>
      <c r="F64" s="400">
        <f t="shared" si="49"/>
        <v>9678</v>
      </c>
      <c r="G64" s="229"/>
      <c r="H64" s="390"/>
      <c r="I64" s="400">
        <f t="shared" si="50"/>
        <v>0</v>
      </c>
      <c r="J64" s="261">
        <v>0</v>
      </c>
      <c r="K64" s="389"/>
      <c r="L64" s="400">
        <f t="shared" si="51"/>
        <v>0</v>
      </c>
      <c r="M64" s="320"/>
      <c r="N64" s="60"/>
      <c r="O64" s="114">
        <f t="shared" si="52"/>
        <v>0</v>
      </c>
      <c r="P64" s="111"/>
      <c r="R64" s="204"/>
    </row>
    <row r="65" spans="1:18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>
        <v>0</v>
      </c>
      <c r="E65" s="60"/>
      <c r="F65" s="146">
        <f t="shared" si="49"/>
        <v>0</v>
      </c>
      <c r="G65" s="229"/>
      <c r="H65" s="261"/>
      <c r="I65" s="114">
        <f t="shared" si="50"/>
        <v>0</v>
      </c>
      <c r="J65" s="261">
        <v>0</v>
      </c>
      <c r="K65" s="60"/>
      <c r="L65" s="135">
        <f t="shared" si="51"/>
        <v>0</v>
      </c>
      <c r="M65" s="320"/>
      <c r="N65" s="60"/>
      <c r="O65" s="114">
        <f t="shared" si="52"/>
        <v>0</v>
      </c>
      <c r="P65" s="111"/>
      <c r="R65" s="204"/>
    </row>
    <row r="66" spans="1:18" ht="36" x14ac:dyDescent="0.25">
      <c r="A66" s="107">
        <v>1150</v>
      </c>
      <c r="B66" s="78" t="s">
        <v>59</v>
      </c>
      <c r="C66" s="84">
        <f>F66+I66+L66+O66</f>
        <v>479</v>
      </c>
      <c r="D66" s="231">
        <v>479</v>
      </c>
      <c r="E66" s="519"/>
      <c r="F66" s="533">
        <f t="shared" si="49"/>
        <v>479</v>
      </c>
      <c r="G66" s="231"/>
      <c r="H66" s="522"/>
      <c r="I66" s="533">
        <f t="shared" si="50"/>
        <v>0</v>
      </c>
      <c r="J66" s="262">
        <v>0</v>
      </c>
      <c r="K66" s="519"/>
      <c r="L66" s="533">
        <f t="shared" si="51"/>
        <v>0</v>
      </c>
      <c r="M66" s="321"/>
      <c r="N66" s="115"/>
      <c r="O66" s="109">
        <f t="shared" si="52"/>
        <v>0</v>
      </c>
      <c r="P66" s="116"/>
      <c r="R66" s="204"/>
    </row>
    <row r="67" spans="1:18" ht="24" x14ac:dyDescent="0.25">
      <c r="A67" s="46">
        <v>1200</v>
      </c>
      <c r="B67" s="105" t="s">
        <v>296</v>
      </c>
      <c r="C67" s="47">
        <f t="shared" si="4"/>
        <v>147067</v>
      </c>
      <c r="D67" s="227">
        <f>SUM(D68:D69)</f>
        <v>147067</v>
      </c>
      <c r="E67" s="387">
        <f t="shared" ref="E67:F67" si="53">SUM(E68:E69)</f>
        <v>0</v>
      </c>
      <c r="F67" s="402">
        <f t="shared" si="53"/>
        <v>147067</v>
      </c>
      <c r="G67" s="227">
        <f>SUM(G68:G69)</f>
        <v>0</v>
      </c>
      <c r="H67" s="126">
        <f t="shared" ref="H67:I67" si="54">SUM(H68:H69)</f>
        <v>0</v>
      </c>
      <c r="I67" s="402">
        <f t="shared" si="54"/>
        <v>0</v>
      </c>
      <c r="J67" s="106">
        <f>SUM(J68:J69)</f>
        <v>0</v>
      </c>
      <c r="K67" s="387">
        <f t="shared" ref="K67:L67" si="55">SUM(K68:K69)</f>
        <v>0</v>
      </c>
      <c r="L67" s="402">
        <f t="shared" si="55"/>
        <v>0</v>
      </c>
      <c r="M67" s="47">
        <f>SUM(M68:M69)</f>
        <v>0</v>
      </c>
      <c r="N67" s="50">
        <f t="shared" ref="N67:O67" si="56">SUM(N68:N69)</f>
        <v>0</v>
      </c>
      <c r="O67" s="117">
        <f t="shared" si="56"/>
        <v>0</v>
      </c>
      <c r="P67" s="123"/>
      <c r="R67" s="204"/>
    </row>
    <row r="68" spans="1:18" ht="24" x14ac:dyDescent="0.25">
      <c r="A68" s="808">
        <v>1210</v>
      </c>
      <c r="B68" s="52" t="s">
        <v>60</v>
      </c>
      <c r="C68" s="53">
        <f t="shared" si="4"/>
        <v>117392</v>
      </c>
      <c r="D68" s="228">
        <v>117392</v>
      </c>
      <c r="E68" s="393"/>
      <c r="F68" s="411">
        <f>D68+E68</f>
        <v>117392</v>
      </c>
      <c r="G68" s="228"/>
      <c r="H68" s="397"/>
      <c r="I68" s="411">
        <f>G68+H68</f>
        <v>0</v>
      </c>
      <c r="J68" s="260">
        <v>0</v>
      </c>
      <c r="K68" s="393"/>
      <c r="L68" s="411">
        <f>J68+K68</f>
        <v>0</v>
      </c>
      <c r="M68" s="319"/>
      <c r="N68" s="55"/>
      <c r="O68" s="120">
        <f>M68+N68</f>
        <v>0</v>
      </c>
      <c r="P68" s="110"/>
      <c r="R68" s="204"/>
    </row>
    <row r="69" spans="1:18" ht="24" x14ac:dyDescent="0.25">
      <c r="A69" s="112">
        <v>1220</v>
      </c>
      <c r="B69" s="57" t="s">
        <v>61</v>
      </c>
      <c r="C69" s="58">
        <f t="shared" si="4"/>
        <v>29675</v>
      </c>
      <c r="D69" s="230">
        <f>SUM(D70:D74)</f>
        <v>29675</v>
      </c>
      <c r="E69" s="392">
        <f t="shared" ref="E69:F69" si="57">SUM(E70:E74)</f>
        <v>0</v>
      </c>
      <c r="F69" s="400">
        <f t="shared" si="57"/>
        <v>29675</v>
      </c>
      <c r="G69" s="230">
        <f>SUM(G70:G74)</f>
        <v>0</v>
      </c>
      <c r="H69" s="135">
        <f t="shared" ref="H69:I69" si="58">SUM(H70:H74)</f>
        <v>0</v>
      </c>
      <c r="I69" s="400">
        <f t="shared" si="58"/>
        <v>0</v>
      </c>
      <c r="J69" s="121">
        <f>SUM(J70:J74)</f>
        <v>0</v>
      </c>
      <c r="K69" s="392">
        <f t="shared" ref="K69:L69" si="59">SUM(K70:K74)</f>
        <v>0</v>
      </c>
      <c r="L69" s="400">
        <f t="shared" si="59"/>
        <v>0</v>
      </c>
      <c r="M69" s="58">
        <f>SUM(M70:M74)</f>
        <v>0</v>
      </c>
      <c r="N69" s="113">
        <f t="shared" ref="N69:O69" si="60">SUM(N70:N74)</f>
        <v>0</v>
      </c>
      <c r="O69" s="114">
        <f t="shared" si="60"/>
        <v>0</v>
      </c>
      <c r="P69" s="111"/>
      <c r="R69" s="204"/>
    </row>
    <row r="70" spans="1:18" ht="48" x14ac:dyDescent="0.25">
      <c r="A70" s="38">
        <v>1221</v>
      </c>
      <c r="B70" s="57" t="s">
        <v>297</v>
      </c>
      <c r="C70" s="58">
        <f t="shared" si="4"/>
        <v>19228</v>
      </c>
      <c r="D70" s="229">
        <v>19228</v>
      </c>
      <c r="E70" s="389"/>
      <c r="F70" s="400">
        <f t="shared" ref="F70:F74" si="61">D70+E70</f>
        <v>19228</v>
      </c>
      <c r="G70" s="229"/>
      <c r="H70" s="390"/>
      <c r="I70" s="400">
        <f t="shared" ref="I70:I74" si="62">G70+H70</f>
        <v>0</v>
      </c>
      <c r="J70" s="261">
        <v>0</v>
      </c>
      <c r="K70" s="389"/>
      <c r="L70" s="400">
        <f t="shared" ref="L70:L74" si="63">J70+K70</f>
        <v>0</v>
      </c>
      <c r="M70" s="320"/>
      <c r="N70" s="60"/>
      <c r="O70" s="114">
        <f t="shared" ref="O70:O74" si="64">M70+N70</f>
        <v>0</v>
      </c>
      <c r="P70" s="111"/>
      <c r="R70" s="204"/>
    </row>
    <row r="71" spans="1:18" hidden="1" x14ac:dyDescent="0.25">
      <c r="A71" s="38">
        <v>1223</v>
      </c>
      <c r="B71" s="57" t="s">
        <v>62</v>
      </c>
      <c r="C71" s="58">
        <f t="shared" si="4"/>
        <v>0</v>
      </c>
      <c r="D71" s="229">
        <v>0</v>
      </c>
      <c r="E71" s="60"/>
      <c r="F71" s="146">
        <f t="shared" si="61"/>
        <v>0</v>
      </c>
      <c r="G71" s="229"/>
      <c r="H71" s="261"/>
      <c r="I71" s="114">
        <f t="shared" si="62"/>
        <v>0</v>
      </c>
      <c r="J71" s="261">
        <v>0</v>
      </c>
      <c r="K71" s="60"/>
      <c r="L71" s="135">
        <f t="shared" si="63"/>
        <v>0</v>
      </c>
      <c r="M71" s="320"/>
      <c r="N71" s="60"/>
      <c r="O71" s="114">
        <f t="shared" si="64"/>
        <v>0</v>
      </c>
      <c r="P71" s="111"/>
      <c r="R71" s="204"/>
    </row>
    <row r="72" spans="1:18" hidden="1" x14ac:dyDescent="0.25">
      <c r="A72" s="38">
        <v>1225</v>
      </c>
      <c r="B72" s="57" t="s">
        <v>63</v>
      </c>
      <c r="C72" s="58">
        <f t="shared" si="4"/>
        <v>0</v>
      </c>
      <c r="D72" s="229">
        <v>0</v>
      </c>
      <c r="E72" s="60"/>
      <c r="F72" s="146">
        <f t="shared" si="61"/>
        <v>0</v>
      </c>
      <c r="G72" s="229"/>
      <c r="H72" s="261"/>
      <c r="I72" s="114">
        <f t="shared" si="62"/>
        <v>0</v>
      </c>
      <c r="J72" s="261">
        <v>0</v>
      </c>
      <c r="K72" s="60"/>
      <c r="L72" s="135">
        <f t="shared" si="63"/>
        <v>0</v>
      </c>
      <c r="M72" s="320"/>
      <c r="N72" s="60"/>
      <c r="O72" s="114">
        <f t="shared" si="64"/>
        <v>0</v>
      </c>
      <c r="P72" s="111"/>
      <c r="R72" s="204"/>
    </row>
    <row r="73" spans="1:18" ht="36" x14ac:dyDescent="0.25">
      <c r="A73" s="38">
        <v>1227</v>
      </c>
      <c r="B73" s="57" t="s">
        <v>64</v>
      </c>
      <c r="C73" s="58">
        <f t="shared" si="4"/>
        <v>4697</v>
      </c>
      <c r="D73" s="229">
        <v>4697</v>
      </c>
      <c r="E73" s="389"/>
      <c r="F73" s="400">
        <f t="shared" si="61"/>
        <v>4697</v>
      </c>
      <c r="G73" s="229"/>
      <c r="H73" s="390"/>
      <c r="I73" s="400">
        <f t="shared" si="62"/>
        <v>0</v>
      </c>
      <c r="J73" s="261">
        <v>0</v>
      </c>
      <c r="K73" s="389"/>
      <c r="L73" s="400">
        <f t="shared" si="63"/>
        <v>0</v>
      </c>
      <c r="M73" s="320"/>
      <c r="N73" s="60"/>
      <c r="O73" s="114">
        <f t="shared" si="64"/>
        <v>0</v>
      </c>
      <c r="P73" s="111"/>
      <c r="R73" s="204"/>
    </row>
    <row r="74" spans="1:18" ht="48" x14ac:dyDescent="0.25">
      <c r="A74" s="38">
        <v>1228</v>
      </c>
      <c r="B74" s="57" t="s">
        <v>298</v>
      </c>
      <c r="C74" s="58">
        <f t="shared" si="4"/>
        <v>5750</v>
      </c>
      <c r="D74" s="229">
        <v>5750</v>
      </c>
      <c r="E74" s="389"/>
      <c r="F74" s="400">
        <f t="shared" si="61"/>
        <v>5750</v>
      </c>
      <c r="G74" s="229"/>
      <c r="H74" s="390"/>
      <c r="I74" s="400">
        <f t="shared" si="62"/>
        <v>0</v>
      </c>
      <c r="J74" s="261">
        <v>0</v>
      </c>
      <c r="K74" s="389"/>
      <c r="L74" s="400">
        <f t="shared" si="63"/>
        <v>0</v>
      </c>
      <c r="M74" s="320"/>
      <c r="N74" s="60"/>
      <c r="O74" s="114">
        <f t="shared" si="64"/>
        <v>0</v>
      </c>
      <c r="P74" s="111"/>
      <c r="R74" s="204"/>
    </row>
    <row r="75" spans="1:18" x14ac:dyDescent="0.25">
      <c r="A75" s="101">
        <v>2000</v>
      </c>
      <c r="B75" s="101" t="s">
        <v>65</v>
      </c>
      <c r="C75" s="102">
        <f t="shared" si="4"/>
        <v>165061</v>
      </c>
      <c r="D75" s="226">
        <f>SUM(D76,D83,D130,D164,D165,D172)</f>
        <v>152411</v>
      </c>
      <c r="E75" s="386">
        <f t="shared" ref="E75:F75" si="65">SUM(E76,E83,E130,E164,E165,E172)</f>
        <v>0</v>
      </c>
      <c r="F75" s="410">
        <f t="shared" si="65"/>
        <v>152411</v>
      </c>
      <c r="G75" s="226">
        <f>SUM(G76,G83,G130,G164,G165,G172)</f>
        <v>0</v>
      </c>
      <c r="H75" s="137">
        <f t="shared" ref="H75:I75" si="66">SUM(H76,H83,H130,H164,H165,H172)</f>
        <v>0</v>
      </c>
      <c r="I75" s="410">
        <f t="shared" si="66"/>
        <v>0</v>
      </c>
      <c r="J75" s="259">
        <f>SUM(J76,J83,J130,J164,J165,J172)</f>
        <v>12650</v>
      </c>
      <c r="K75" s="386">
        <f t="shared" ref="K75:L75" si="67">SUM(K76,K83,K130,K164,K165,K172)</f>
        <v>0</v>
      </c>
      <c r="L75" s="410">
        <f t="shared" si="67"/>
        <v>12650</v>
      </c>
      <c r="M75" s="102">
        <f>SUM(M76,M83,M130,M164,M165,M172)</f>
        <v>0</v>
      </c>
      <c r="N75" s="103">
        <f t="shared" ref="N75:O75" si="68">SUM(N76,N83,N130,N164,N165,N172)</f>
        <v>0</v>
      </c>
      <c r="O75" s="104">
        <f t="shared" si="68"/>
        <v>0</v>
      </c>
      <c r="P75" s="343"/>
      <c r="R75" s="204"/>
    </row>
    <row r="76" spans="1:18" ht="24" x14ac:dyDescent="0.25">
      <c r="A76" s="46">
        <v>2100</v>
      </c>
      <c r="B76" s="105" t="s">
        <v>66</v>
      </c>
      <c r="C76" s="47">
        <f t="shared" si="4"/>
        <v>64276</v>
      </c>
      <c r="D76" s="227">
        <f>SUM(D77,D80)</f>
        <v>64776</v>
      </c>
      <c r="E76" s="387">
        <f t="shared" ref="E76:F76" si="69">SUM(E77,E80)</f>
        <v>-500</v>
      </c>
      <c r="F76" s="402">
        <f t="shared" si="69"/>
        <v>64276</v>
      </c>
      <c r="G76" s="227">
        <f>SUM(G77,G80)</f>
        <v>0</v>
      </c>
      <c r="H76" s="126">
        <f t="shared" ref="H76:I76" si="70">SUM(H77,H80)</f>
        <v>0</v>
      </c>
      <c r="I76" s="402">
        <f t="shared" si="70"/>
        <v>0</v>
      </c>
      <c r="J76" s="106">
        <f>SUM(J77,J80)</f>
        <v>0</v>
      </c>
      <c r="K76" s="387">
        <f t="shared" ref="K76:L76" si="71">SUM(K77,K80)</f>
        <v>0</v>
      </c>
      <c r="L76" s="402">
        <f t="shared" si="71"/>
        <v>0</v>
      </c>
      <c r="M76" s="47">
        <f>SUM(M77,M80)</f>
        <v>0</v>
      </c>
      <c r="N76" s="50">
        <f t="shared" ref="N76:O76" si="72">SUM(N77,N80)</f>
        <v>0</v>
      </c>
      <c r="O76" s="117">
        <f t="shared" si="72"/>
        <v>0</v>
      </c>
      <c r="P76" s="123"/>
      <c r="R76" s="204"/>
    </row>
    <row r="77" spans="1:18" ht="24" x14ac:dyDescent="0.25">
      <c r="A77" s="808">
        <v>2110</v>
      </c>
      <c r="B77" s="52" t="s">
        <v>67</v>
      </c>
      <c r="C77" s="53">
        <f t="shared" si="4"/>
        <v>830</v>
      </c>
      <c r="D77" s="232">
        <f>SUM(D78:D79)</f>
        <v>830</v>
      </c>
      <c r="E77" s="388">
        <f t="shared" ref="E77:F77" si="73">SUM(E78:E79)</f>
        <v>0</v>
      </c>
      <c r="F77" s="411">
        <f t="shared" si="73"/>
        <v>830</v>
      </c>
      <c r="G77" s="232">
        <f>SUM(G78:G79)</f>
        <v>0</v>
      </c>
      <c r="H77" s="139">
        <f t="shared" ref="H77:I77" si="74">SUM(H78:H79)</f>
        <v>0</v>
      </c>
      <c r="I77" s="411">
        <f t="shared" si="74"/>
        <v>0</v>
      </c>
      <c r="J77" s="263">
        <f>SUM(J78:J79)</f>
        <v>0</v>
      </c>
      <c r="K77" s="388">
        <f t="shared" ref="K77:L77" si="75">SUM(K78:K79)</f>
        <v>0</v>
      </c>
      <c r="L77" s="411">
        <f t="shared" si="75"/>
        <v>0</v>
      </c>
      <c r="M77" s="53">
        <f>SUM(M78:M79)</f>
        <v>0</v>
      </c>
      <c r="N77" s="119">
        <f t="shared" ref="N77:O77" si="76">SUM(N78:N79)</f>
        <v>0</v>
      </c>
      <c r="O77" s="120">
        <f t="shared" si="76"/>
        <v>0</v>
      </c>
      <c r="P77" s="110"/>
      <c r="R77" s="204"/>
    </row>
    <row r="78" spans="1:18" x14ac:dyDescent="0.25">
      <c r="A78" s="38">
        <v>2111</v>
      </c>
      <c r="B78" s="57" t="s">
        <v>68</v>
      </c>
      <c r="C78" s="58">
        <f t="shared" si="4"/>
        <v>245</v>
      </c>
      <c r="D78" s="229">
        <v>245</v>
      </c>
      <c r="E78" s="389"/>
      <c r="F78" s="400">
        <f t="shared" ref="F78:F79" si="77">D78+E78</f>
        <v>245</v>
      </c>
      <c r="G78" s="229"/>
      <c r="H78" s="390"/>
      <c r="I78" s="400">
        <f t="shared" ref="I78:I79" si="78">G78+H78</f>
        <v>0</v>
      </c>
      <c r="J78" s="261">
        <v>0</v>
      </c>
      <c r="K78" s="389"/>
      <c r="L78" s="400">
        <f t="shared" ref="L78:L79" si="79">J78+K78</f>
        <v>0</v>
      </c>
      <c r="M78" s="320"/>
      <c r="N78" s="60"/>
      <c r="O78" s="114">
        <f t="shared" ref="O78:O79" si="80">M78+N78</f>
        <v>0</v>
      </c>
      <c r="P78" s="111"/>
      <c r="R78" s="204"/>
    </row>
    <row r="79" spans="1:18" ht="24" x14ac:dyDescent="0.25">
      <c r="A79" s="38">
        <v>2112</v>
      </c>
      <c r="B79" s="57" t="s">
        <v>69</v>
      </c>
      <c r="C79" s="58">
        <f t="shared" si="4"/>
        <v>585</v>
      </c>
      <c r="D79" s="229">
        <v>585</v>
      </c>
      <c r="E79" s="389"/>
      <c r="F79" s="400">
        <f t="shared" si="77"/>
        <v>585</v>
      </c>
      <c r="G79" s="229"/>
      <c r="H79" s="390"/>
      <c r="I79" s="400">
        <f t="shared" si="78"/>
        <v>0</v>
      </c>
      <c r="J79" s="261">
        <v>0</v>
      </c>
      <c r="K79" s="389"/>
      <c r="L79" s="400">
        <f t="shared" si="79"/>
        <v>0</v>
      </c>
      <c r="M79" s="320"/>
      <c r="N79" s="60"/>
      <c r="O79" s="114">
        <f t="shared" si="80"/>
        <v>0</v>
      </c>
      <c r="P79" s="111"/>
      <c r="R79" s="204"/>
    </row>
    <row r="80" spans="1:18" ht="24" x14ac:dyDescent="0.25">
      <c r="A80" s="112">
        <v>2120</v>
      </c>
      <c r="B80" s="57" t="s">
        <v>70</v>
      </c>
      <c r="C80" s="58">
        <f t="shared" si="4"/>
        <v>63446</v>
      </c>
      <c r="D80" s="230">
        <f>SUM(D81:D82)</f>
        <v>63946</v>
      </c>
      <c r="E80" s="392">
        <f t="shared" ref="E80:F80" si="81">SUM(E81:E82)</f>
        <v>-500</v>
      </c>
      <c r="F80" s="400">
        <f t="shared" si="81"/>
        <v>63446</v>
      </c>
      <c r="G80" s="230">
        <f>SUM(G81:G82)</f>
        <v>0</v>
      </c>
      <c r="H80" s="135">
        <f t="shared" ref="H80:I80" si="82">SUM(H81:H82)</f>
        <v>0</v>
      </c>
      <c r="I80" s="400">
        <f t="shared" si="82"/>
        <v>0</v>
      </c>
      <c r="J80" s="121">
        <f>SUM(J81:J82)</f>
        <v>0</v>
      </c>
      <c r="K80" s="392">
        <f t="shared" ref="K80:L80" si="83">SUM(K81:K82)</f>
        <v>0</v>
      </c>
      <c r="L80" s="400">
        <f t="shared" si="83"/>
        <v>0</v>
      </c>
      <c r="M80" s="58">
        <f>SUM(M81:M82)</f>
        <v>0</v>
      </c>
      <c r="N80" s="113">
        <f t="shared" ref="N80:O80" si="84">SUM(N81:N82)</f>
        <v>0</v>
      </c>
      <c r="O80" s="114">
        <f t="shared" si="84"/>
        <v>0</v>
      </c>
      <c r="P80" s="111"/>
      <c r="R80" s="204"/>
    </row>
    <row r="81" spans="1:18" x14ac:dyDescent="0.25">
      <c r="A81" s="38">
        <v>2121</v>
      </c>
      <c r="B81" s="57" t="s">
        <v>68</v>
      </c>
      <c r="C81" s="58">
        <f t="shared" si="4"/>
        <v>13100</v>
      </c>
      <c r="D81" s="229">
        <v>13100</v>
      </c>
      <c r="E81" s="389"/>
      <c r="F81" s="400">
        <f t="shared" ref="F81:F82" si="85">D81+E81</f>
        <v>13100</v>
      </c>
      <c r="G81" s="229"/>
      <c r="H81" s="390"/>
      <c r="I81" s="400">
        <f t="shared" ref="I81:I82" si="86">G81+H81</f>
        <v>0</v>
      </c>
      <c r="J81" s="261">
        <v>0</v>
      </c>
      <c r="K81" s="389"/>
      <c r="L81" s="400">
        <f t="shared" ref="L81:L82" si="87">J81+K81</f>
        <v>0</v>
      </c>
      <c r="M81" s="320"/>
      <c r="N81" s="60"/>
      <c r="O81" s="114">
        <f t="shared" ref="O81:O82" si="88">M81+N81</f>
        <v>0</v>
      </c>
      <c r="P81" s="111"/>
      <c r="R81" s="204"/>
    </row>
    <row r="82" spans="1:18" ht="24" x14ac:dyDescent="0.25">
      <c r="A82" s="38">
        <v>2122</v>
      </c>
      <c r="B82" s="57" t="s">
        <v>69</v>
      </c>
      <c r="C82" s="58">
        <f t="shared" si="4"/>
        <v>50346</v>
      </c>
      <c r="D82" s="229">
        <v>50846</v>
      </c>
      <c r="E82" s="389">
        <v>-500</v>
      </c>
      <c r="F82" s="400">
        <f t="shared" si="85"/>
        <v>50346</v>
      </c>
      <c r="G82" s="229"/>
      <c r="H82" s="390"/>
      <c r="I82" s="400">
        <f t="shared" si="86"/>
        <v>0</v>
      </c>
      <c r="J82" s="261">
        <v>0</v>
      </c>
      <c r="K82" s="389"/>
      <c r="L82" s="400">
        <f t="shared" si="87"/>
        <v>0</v>
      </c>
      <c r="M82" s="320"/>
      <c r="N82" s="60"/>
      <c r="O82" s="114">
        <f t="shared" si="88"/>
        <v>0</v>
      </c>
      <c r="P82" s="111"/>
      <c r="R82" s="204"/>
    </row>
    <row r="83" spans="1:18" x14ac:dyDescent="0.25">
      <c r="A83" s="46">
        <v>2200</v>
      </c>
      <c r="B83" s="105" t="s">
        <v>71</v>
      </c>
      <c r="C83" s="47">
        <f t="shared" si="4"/>
        <v>49585</v>
      </c>
      <c r="D83" s="227">
        <f>SUM(D84,D89,D95,D103,D112,D116,D122,D128)</f>
        <v>49085</v>
      </c>
      <c r="E83" s="387">
        <f t="shared" ref="E83:F83" si="89">SUM(E84,E89,E95,E103,E112,E116,E122,E128)</f>
        <v>500</v>
      </c>
      <c r="F83" s="402">
        <f t="shared" si="89"/>
        <v>49585</v>
      </c>
      <c r="G83" s="227">
        <f>SUM(G84,G89,G95,G103,G112,G116,G122,G128)</f>
        <v>0</v>
      </c>
      <c r="H83" s="126">
        <f t="shared" ref="H83:I83" si="90">SUM(H84,H89,H95,H103,H112,H116,H122,H128)</f>
        <v>0</v>
      </c>
      <c r="I83" s="402">
        <f t="shared" si="90"/>
        <v>0</v>
      </c>
      <c r="J83" s="106">
        <f>SUM(J84,J89,J95,J103,J112,J116,J122,J128)</f>
        <v>0</v>
      </c>
      <c r="K83" s="387">
        <f t="shared" ref="K83:L83" si="91">SUM(K84,K89,K95,K103,K112,K116,K122,K128)</f>
        <v>0</v>
      </c>
      <c r="L83" s="402">
        <f t="shared" si="91"/>
        <v>0</v>
      </c>
      <c r="M83" s="164">
        <f>SUM(M84,M89,M95,M103,M112,M116,M122,M128)</f>
        <v>0</v>
      </c>
      <c r="N83" s="165">
        <f t="shared" ref="N83:O83" si="92">SUM(N84,N89,N95,N103,N112,N116,N122,N128)</f>
        <v>0</v>
      </c>
      <c r="O83" s="166">
        <f t="shared" si="92"/>
        <v>0</v>
      </c>
      <c r="P83" s="345"/>
      <c r="R83" s="204"/>
    </row>
    <row r="84" spans="1:18" ht="24" x14ac:dyDescent="0.25">
      <c r="A84" s="107">
        <v>2210</v>
      </c>
      <c r="B84" s="78" t="s">
        <v>72</v>
      </c>
      <c r="C84" s="84">
        <f t="shared" si="4"/>
        <v>22500</v>
      </c>
      <c r="D84" s="132">
        <f>SUM(D85:D88)</f>
        <v>22500</v>
      </c>
      <c r="E84" s="516">
        <f t="shared" ref="E84:F84" si="93">SUM(E85:E88)</f>
        <v>0</v>
      </c>
      <c r="F84" s="533">
        <f t="shared" si="93"/>
        <v>22500</v>
      </c>
      <c r="G84" s="132">
        <f>SUM(G85:G88)</f>
        <v>0</v>
      </c>
      <c r="H84" s="136">
        <f t="shared" ref="H84:I84" si="94">SUM(H85:H88)</f>
        <v>0</v>
      </c>
      <c r="I84" s="533">
        <f t="shared" si="94"/>
        <v>0</v>
      </c>
      <c r="J84" s="205">
        <f>SUM(J85:J88)</f>
        <v>0</v>
      </c>
      <c r="K84" s="516">
        <f t="shared" ref="K84:L84" si="95">SUM(K85:K88)</f>
        <v>0</v>
      </c>
      <c r="L84" s="533">
        <f t="shared" si="95"/>
        <v>0</v>
      </c>
      <c r="M84" s="84">
        <f>SUM(M85:M88)</f>
        <v>0</v>
      </c>
      <c r="N84" s="108">
        <f t="shared" ref="N84:O84" si="96">SUM(N85:N88)</f>
        <v>0</v>
      </c>
      <c r="O84" s="109">
        <f t="shared" si="96"/>
        <v>0</v>
      </c>
      <c r="P84" s="116"/>
      <c r="R84" s="204"/>
    </row>
    <row r="85" spans="1:18" ht="24" hidden="1" x14ac:dyDescent="0.25">
      <c r="A85" s="33">
        <v>2211</v>
      </c>
      <c r="B85" s="52" t="s">
        <v>73</v>
      </c>
      <c r="C85" s="53">
        <f t="shared" ref="C85:C148" si="97">F85+I85+L85+O85</f>
        <v>0</v>
      </c>
      <c r="D85" s="228">
        <v>0</v>
      </c>
      <c r="E85" s="55"/>
      <c r="F85" s="283">
        <f t="shared" ref="F85:F88" si="98">D85+E85</f>
        <v>0</v>
      </c>
      <c r="G85" s="228"/>
      <c r="H85" s="260"/>
      <c r="I85" s="120">
        <f t="shared" ref="I85:I88" si="99">G85+H85</f>
        <v>0</v>
      </c>
      <c r="J85" s="260">
        <v>0</v>
      </c>
      <c r="K85" s="55"/>
      <c r="L85" s="139">
        <f t="shared" ref="L85:L88" si="100">J85+K85</f>
        <v>0</v>
      </c>
      <c r="M85" s="319"/>
      <c r="N85" s="55"/>
      <c r="O85" s="120">
        <f t="shared" ref="O85:O88" si="101">M85+N85</f>
        <v>0</v>
      </c>
      <c r="P85" s="110"/>
      <c r="R85" s="204"/>
    </row>
    <row r="86" spans="1:18" ht="36" hidden="1" x14ac:dyDescent="0.25">
      <c r="A86" s="38">
        <v>2212</v>
      </c>
      <c r="B86" s="57" t="s">
        <v>74</v>
      </c>
      <c r="C86" s="58">
        <f t="shared" si="97"/>
        <v>0</v>
      </c>
      <c r="D86" s="229">
        <v>0</v>
      </c>
      <c r="E86" s="389"/>
      <c r="F86" s="400">
        <f t="shared" si="98"/>
        <v>0</v>
      </c>
      <c r="G86" s="229"/>
      <c r="H86" s="390"/>
      <c r="I86" s="400">
        <f t="shared" si="99"/>
        <v>0</v>
      </c>
      <c r="J86" s="261">
        <v>0</v>
      </c>
      <c r="K86" s="389"/>
      <c r="L86" s="400">
        <f t="shared" si="100"/>
        <v>0</v>
      </c>
      <c r="M86" s="320"/>
      <c r="N86" s="60"/>
      <c r="O86" s="114">
        <f t="shared" si="101"/>
        <v>0</v>
      </c>
      <c r="P86" s="111"/>
      <c r="R86" s="204"/>
    </row>
    <row r="87" spans="1:18" ht="24" hidden="1" x14ac:dyDescent="0.25">
      <c r="A87" s="38">
        <v>2214</v>
      </c>
      <c r="B87" s="57" t="s">
        <v>75</v>
      </c>
      <c r="C87" s="58">
        <f t="shared" si="97"/>
        <v>0</v>
      </c>
      <c r="D87" s="229">
        <v>0</v>
      </c>
      <c r="E87" s="60"/>
      <c r="F87" s="146">
        <f t="shared" si="98"/>
        <v>0</v>
      </c>
      <c r="G87" s="229"/>
      <c r="H87" s="261"/>
      <c r="I87" s="114">
        <f t="shared" si="99"/>
        <v>0</v>
      </c>
      <c r="J87" s="261">
        <v>0</v>
      </c>
      <c r="K87" s="60"/>
      <c r="L87" s="135">
        <f t="shared" si="100"/>
        <v>0</v>
      </c>
      <c r="M87" s="320"/>
      <c r="N87" s="60"/>
      <c r="O87" s="114">
        <f t="shared" si="101"/>
        <v>0</v>
      </c>
      <c r="P87" s="111"/>
      <c r="R87" s="204"/>
    </row>
    <row r="88" spans="1:18" x14ac:dyDescent="0.25">
      <c r="A88" s="38">
        <v>2219</v>
      </c>
      <c r="B88" s="57" t="s">
        <v>76</v>
      </c>
      <c r="C88" s="58">
        <f t="shared" si="97"/>
        <v>22500</v>
      </c>
      <c r="D88" s="229">
        <v>22500</v>
      </c>
      <c r="E88" s="389"/>
      <c r="F88" s="400">
        <f t="shared" si="98"/>
        <v>22500</v>
      </c>
      <c r="G88" s="229"/>
      <c r="H88" s="390"/>
      <c r="I88" s="400">
        <f t="shared" si="99"/>
        <v>0</v>
      </c>
      <c r="J88" s="261">
        <v>0</v>
      </c>
      <c r="K88" s="389"/>
      <c r="L88" s="400">
        <f t="shared" si="100"/>
        <v>0</v>
      </c>
      <c r="M88" s="320"/>
      <c r="N88" s="60"/>
      <c r="O88" s="114">
        <f t="shared" si="101"/>
        <v>0</v>
      </c>
      <c r="P88" s="111"/>
      <c r="R88" s="204"/>
    </row>
    <row r="89" spans="1:18" ht="24" hidden="1" x14ac:dyDescent="0.25">
      <c r="A89" s="112">
        <v>2220</v>
      </c>
      <c r="B89" s="57" t="s">
        <v>77</v>
      </c>
      <c r="C89" s="58">
        <f t="shared" si="97"/>
        <v>0</v>
      </c>
      <c r="D89" s="230">
        <f>SUM(D90:D94)</f>
        <v>0</v>
      </c>
      <c r="E89" s="392">
        <f t="shared" ref="E89:F89" si="102">SUM(E90:E94)</f>
        <v>0</v>
      </c>
      <c r="F89" s="400">
        <f t="shared" si="102"/>
        <v>0</v>
      </c>
      <c r="G89" s="230">
        <f>SUM(G90:G94)</f>
        <v>0</v>
      </c>
      <c r="H89" s="135">
        <f t="shared" ref="H89:I89" si="103">SUM(H90:H94)</f>
        <v>0</v>
      </c>
      <c r="I89" s="400">
        <f t="shared" si="103"/>
        <v>0</v>
      </c>
      <c r="J89" s="121">
        <f>SUM(J90:J94)</f>
        <v>0</v>
      </c>
      <c r="K89" s="392">
        <f t="shared" ref="K89:L89" si="104">SUM(K90:K94)</f>
        <v>0</v>
      </c>
      <c r="L89" s="400">
        <f t="shared" si="104"/>
        <v>0</v>
      </c>
      <c r="M89" s="58">
        <f>SUM(M90:M94)</f>
        <v>0</v>
      </c>
      <c r="N89" s="113">
        <f t="shared" ref="N89:O89" si="105">SUM(N90:N94)</f>
        <v>0</v>
      </c>
      <c r="O89" s="114">
        <f t="shared" si="105"/>
        <v>0</v>
      </c>
      <c r="P89" s="111"/>
      <c r="R89" s="204"/>
    </row>
    <row r="90" spans="1:18" ht="24" hidden="1" x14ac:dyDescent="0.25">
      <c r="A90" s="38">
        <v>2221</v>
      </c>
      <c r="B90" s="57" t="s">
        <v>289</v>
      </c>
      <c r="C90" s="58">
        <f t="shared" si="97"/>
        <v>0</v>
      </c>
      <c r="D90" s="229">
        <v>0</v>
      </c>
      <c r="E90" s="60"/>
      <c r="F90" s="146">
        <f t="shared" ref="F90:F94" si="106">D90+E90</f>
        <v>0</v>
      </c>
      <c r="G90" s="229"/>
      <c r="H90" s="261"/>
      <c r="I90" s="114">
        <f t="shared" ref="I90:I94" si="107">G90+H90</f>
        <v>0</v>
      </c>
      <c r="J90" s="261">
        <v>0</v>
      </c>
      <c r="K90" s="60"/>
      <c r="L90" s="135">
        <f t="shared" ref="L90:L94" si="108">J90+K90</f>
        <v>0</v>
      </c>
      <c r="M90" s="320"/>
      <c r="N90" s="60"/>
      <c r="O90" s="114">
        <f t="shared" ref="O90:O94" si="109">M90+N90</f>
        <v>0</v>
      </c>
      <c r="P90" s="111"/>
      <c r="R90" s="204"/>
    </row>
    <row r="91" spans="1:18" hidden="1" x14ac:dyDescent="0.25">
      <c r="A91" s="38">
        <v>2222</v>
      </c>
      <c r="B91" s="57" t="s">
        <v>78</v>
      </c>
      <c r="C91" s="58">
        <f t="shared" si="97"/>
        <v>0</v>
      </c>
      <c r="D91" s="229">
        <v>0</v>
      </c>
      <c r="E91" s="60"/>
      <c r="F91" s="146">
        <f t="shared" si="106"/>
        <v>0</v>
      </c>
      <c r="G91" s="229"/>
      <c r="H91" s="261"/>
      <c r="I91" s="114">
        <f t="shared" si="107"/>
        <v>0</v>
      </c>
      <c r="J91" s="261">
        <v>0</v>
      </c>
      <c r="K91" s="60"/>
      <c r="L91" s="135">
        <f t="shared" si="108"/>
        <v>0</v>
      </c>
      <c r="M91" s="320"/>
      <c r="N91" s="60"/>
      <c r="O91" s="114">
        <f t="shared" si="109"/>
        <v>0</v>
      </c>
      <c r="P91" s="111"/>
      <c r="R91" s="204"/>
    </row>
    <row r="92" spans="1:18" hidden="1" x14ac:dyDescent="0.25">
      <c r="A92" s="38">
        <v>2223</v>
      </c>
      <c r="B92" s="57" t="s">
        <v>79</v>
      </c>
      <c r="C92" s="58">
        <f t="shared" si="97"/>
        <v>0</v>
      </c>
      <c r="D92" s="229">
        <v>0</v>
      </c>
      <c r="E92" s="389"/>
      <c r="F92" s="400">
        <f t="shared" si="106"/>
        <v>0</v>
      </c>
      <c r="G92" s="229"/>
      <c r="H92" s="390"/>
      <c r="I92" s="400">
        <f t="shared" si="107"/>
        <v>0</v>
      </c>
      <c r="J92" s="261">
        <v>0</v>
      </c>
      <c r="K92" s="389"/>
      <c r="L92" s="400">
        <f t="shared" si="108"/>
        <v>0</v>
      </c>
      <c r="M92" s="320"/>
      <c r="N92" s="60"/>
      <c r="O92" s="114">
        <f t="shared" si="109"/>
        <v>0</v>
      </c>
      <c r="P92" s="111"/>
      <c r="R92" s="204"/>
    </row>
    <row r="93" spans="1:18" ht="48" hidden="1" x14ac:dyDescent="0.25">
      <c r="A93" s="38">
        <v>2224</v>
      </c>
      <c r="B93" s="57" t="s">
        <v>299</v>
      </c>
      <c r="C93" s="58">
        <f t="shared" si="97"/>
        <v>0</v>
      </c>
      <c r="D93" s="229">
        <v>0</v>
      </c>
      <c r="E93" s="60"/>
      <c r="F93" s="146">
        <f t="shared" si="106"/>
        <v>0</v>
      </c>
      <c r="G93" s="229"/>
      <c r="H93" s="261"/>
      <c r="I93" s="114">
        <f t="shared" si="107"/>
        <v>0</v>
      </c>
      <c r="J93" s="261">
        <v>0</v>
      </c>
      <c r="K93" s="60"/>
      <c r="L93" s="135">
        <f t="shared" si="108"/>
        <v>0</v>
      </c>
      <c r="M93" s="320"/>
      <c r="N93" s="60"/>
      <c r="O93" s="114">
        <f t="shared" si="109"/>
        <v>0</v>
      </c>
      <c r="P93" s="111"/>
      <c r="R93" s="204"/>
    </row>
    <row r="94" spans="1:18" ht="24" hidden="1" x14ac:dyDescent="0.25">
      <c r="A94" s="38">
        <v>2229</v>
      </c>
      <c r="B94" s="57" t="s">
        <v>80</v>
      </c>
      <c r="C94" s="58">
        <f t="shared" si="97"/>
        <v>0</v>
      </c>
      <c r="D94" s="229">
        <v>0</v>
      </c>
      <c r="E94" s="60"/>
      <c r="F94" s="146">
        <f t="shared" si="106"/>
        <v>0</v>
      </c>
      <c r="G94" s="229"/>
      <c r="H94" s="261"/>
      <c r="I94" s="114">
        <f t="shared" si="107"/>
        <v>0</v>
      </c>
      <c r="J94" s="261">
        <v>0</v>
      </c>
      <c r="K94" s="60"/>
      <c r="L94" s="135">
        <f t="shared" si="108"/>
        <v>0</v>
      </c>
      <c r="M94" s="320"/>
      <c r="N94" s="60"/>
      <c r="O94" s="114">
        <f t="shared" si="109"/>
        <v>0</v>
      </c>
      <c r="P94" s="111"/>
      <c r="R94" s="204"/>
    </row>
    <row r="95" spans="1:18" ht="36" x14ac:dyDescent="0.25">
      <c r="A95" s="112">
        <v>2230</v>
      </c>
      <c r="B95" s="57" t="s">
        <v>81</v>
      </c>
      <c r="C95" s="58">
        <f t="shared" si="97"/>
        <v>24155</v>
      </c>
      <c r="D95" s="230">
        <f>SUM(D96:D102)</f>
        <v>23655</v>
      </c>
      <c r="E95" s="392">
        <f t="shared" ref="E95:F95" si="110">SUM(E96:E102)</f>
        <v>500</v>
      </c>
      <c r="F95" s="400">
        <f t="shared" si="110"/>
        <v>24155</v>
      </c>
      <c r="G95" s="230">
        <f>SUM(G96:G102)</f>
        <v>0</v>
      </c>
      <c r="H95" s="135">
        <f t="shared" ref="H95:I95" si="111">SUM(H96:H102)</f>
        <v>0</v>
      </c>
      <c r="I95" s="400">
        <f t="shared" si="111"/>
        <v>0</v>
      </c>
      <c r="J95" s="121">
        <f>SUM(J96:J102)</f>
        <v>0</v>
      </c>
      <c r="K95" s="392">
        <f t="shared" ref="K95:L95" si="112">SUM(K96:K102)</f>
        <v>0</v>
      </c>
      <c r="L95" s="400">
        <f t="shared" si="112"/>
        <v>0</v>
      </c>
      <c r="M95" s="58">
        <f>SUM(M96:M102)</f>
        <v>0</v>
      </c>
      <c r="N95" s="113">
        <f t="shared" ref="N95:O95" si="113">SUM(N96:N102)</f>
        <v>0</v>
      </c>
      <c r="O95" s="114">
        <f t="shared" si="113"/>
        <v>0</v>
      </c>
      <c r="P95" s="111"/>
      <c r="R95" s="204"/>
    </row>
    <row r="96" spans="1:18" ht="24" x14ac:dyDescent="0.25">
      <c r="A96" s="38">
        <v>2231</v>
      </c>
      <c r="B96" s="57" t="s">
        <v>82</v>
      </c>
      <c r="C96" s="58">
        <f t="shared" si="97"/>
        <v>7500</v>
      </c>
      <c r="D96" s="229">
        <v>7500</v>
      </c>
      <c r="E96" s="389"/>
      <c r="F96" s="400">
        <f t="shared" ref="F96:F102" si="114">D96+E96</f>
        <v>7500</v>
      </c>
      <c r="G96" s="229"/>
      <c r="H96" s="390"/>
      <c r="I96" s="400">
        <f t="shared" ref="I96:I102" si="115">G96+H96</f>
        <v>0</v>
      </c>
      <c r="J96" s="261">
        <v>0</v>
      </c>
      <c r="K96" s="389"/>
      <c r="L96" s="400">
        <f t="shared" ref="L96:L102" si="116">J96+K96</f>
        <v>0</v>
      </c>
      <c r="M96" s="320"/>
      <c r="N96" s="60"/>
      <c r="O96" s="114">
        <f t="shared" ref="O96:O102" si="117">M96+N96</f>
        <v>0</v>
      </c>
      <c r="P96" s="111"/>
      <c r="R96" s="204"/>
    </row>
    <row r="97" spans="1:18" ht="24.75" hidden="1" customHeight="1" x14ac:dyDescent="0.25">
      <c r="A97" s="38">
        <v>2232</v>
      </c>
      <c r="B97" s="57" t="s">
        <v>83</v>
      </c>
      <c r="C97" s="58">
        <f t="shared" si="97"/>
        <v>0</v>
      </c>
      <c r="D97" s="229">
        <v>0</v>
      </c>
      <c r="E97" s="60"/>
      <c r="F97" s="146">
        <f t="shared" si="114"/>
        <v>0</v>
      </c>
      <c r="G97" s="229"/>
      <c r="H97" s="261"/>
      <c r="I97" s="114">
        <f t="shared" si="115"/>
        <v>0</v>
      </c>
      <c r="J97" s="261">
        <v>0</v>
      </c>
      <c r="K97" s="60"/>
      <c r="L97" s="135">
        <f t="shared" si="116"/>
        <v>0</v>
      </c>
      <c r="M97" s="320"/>
      <c r="N97" s="60"/>
      <c r="O97" s="114">
        <f t="shared" si="117"/>
        <v>0</v>
      </c>
      <c r="P97" s="111"/>
      <c r="R97" s="204"/>
    </row>
    <row r="98" spans="1:18" ht="24" hidden="1" x14ac:dyDescent="0.25">
      <c r="A98" s="33">
        <v>2233</v>
      </c>
      <c r="B98" s="52" t="s">
        <v>84</v>
      </c>
      <c r="C98" s="53">
        <f t="shared" si="97"/>
        <v>0</v>
      </c>
      <c r="D98" s="228">
        <v>0</v>
      </c>
      <c r="E98" s="55"/>
      <c r="F98" s="283">
        <f t="shared" si="114"/>
        <v>0</v>
      </c>
      <c r="G98" s="228"/>
      <c r="H98" s="260"/>
      <c r="I98" s="120">
        <f t="shared" si="115"/>
        <v>0</v>
      </c>
      <c r="J98" s="260">
        <v>0</v>
      </c>
      <c r="K98" s="55"/>
      <c r="L98" s="139">
        <f t="shared" si="116"/>
        <v>0</v>
      </c>
      <c r="M98" s="319"/>
      <c r="N98" s="55"/>
      <c r="O98" s="120">
        <f t="shared" si="117"/>
        <v>0</v>
      </c>
      <c r="P98" s="110"/>
      <c r="R98" s="204"/>
    </row>
    <row r="99" spans="1:18" ht="36" hidden="1" x14ac:dyDescent="0.25">
      <c r="A99" s="38">
        <v>2234</v>
      </c>
      <c r="B99" s="57" t="s">
        <v>85</v>
      </c>
      <c r="C99" s="58">
        <f t="shared" si="97"/>
        <v>0</v>
      </c>
      <c r="D99" s="229">
        <v>0</v>
      </c>
      <c r="E99" s="60"/>
      <c r="F99" s="146">
        <f t="shared" si="114"/>
        <v>0</v>
      </c>
      <c r="G99" s="229"/>
      <c r="H99" s="261"/>
      <c r="I99" s="114">
        <f t="shared" si="115"/>
        <v>0</v>
      </c>
      <c r="J99" s="261">
        <v>0</v>
      </c>
      <c r="K99" s="60"/>
      <c r="L99" s="135">
        <f t="shared" si="116"/>
        <v>0</v>
      </c>
      <c r="M99" s="320"/>
      <c r="N99" s="60"/>
      <c r="O99" s="114">
        <f t="shared" si="117"/>
        <v>0</v>
      </c>
      <c r="P99" s="111"/>
      <c r="R99" s="204"/>
    </row>
    <row r="100" spans="1:18" ht="24" x14ac:dyDescent="0.25">
      <c r="A100" s="38">
        <v>2235</v>
      </c>
      <c r="B100" s="57" t="s">
        <v>86</v>
      </c>
      <c r="C100" s="58">
        <f t="shared" si="97"/>
        <v>11000</v>
      </c>
      <c r="D100" s="229">
        <v>11000</v>
      </c>
      <c r="E100" s="389"/>
      <c r="F100" s="400">
        <f t="shared" si="114"/>
        <v>11000</v>
      </c>
      <c r="G100" s="229"/>
      <c r="H100" s="390"/>
      <c r="I100" s="400">
        <f t="shared" si="115"/>
        <v>0</v>
      </c>
      <c r="J100" s="261">
        <v>0</v>
      </c>
      <c r="K100" s="389"/>
      <c r="L100" s="400">
        <f t="shared" si="116"/>
        <v>0</v>
      </c>
      <c r="M100" s="320"/>
      <c r="N100" s="60"/>
      <c r="O100" s="114">
        <f t="shared" si="117"/>
        <v>0</v>
      </c>
      <c r="P100" s="111"/>
      <c r="R100" s="204"/>
    </row>
    <row r="101" spans="1:18" hidden="1" x14ac:dyDescent="0.25">
      <c r="A101" s="38">
        <v>2236</v>
      </c>
      <c r="B101" s="57" t="s">
        <v>87</v>
      </c>
      <c r="C101" s="58">
        <f t="shared" si="97"/>
        <v>0</v>
      </c>
      <c r="D101" s="229">
        <v>0</v>
      </c>
      <c r="E101" s="389"/>
      <c r="F101" s="400">
        <f t="shared" si="114"/>
        <v>0</v>
      </c>
      <c r="G101" s="229"/>
      <c r="H101" s="390"/>
      <c r="I101" s="400">
        <f t="shared" si="115"/>
        <v>0</v>
      </c>
      <c r="J101" s="261">
        <v>0</v>
      </c>
      <c r="K101" s="389"/>
      <c r="L101" s="400">
        <f t="shared" si="116"/>
        <v>0</v>
      </c>
      <c r="M101" s="320"/>
      <c r="N101" s="60"/>
      <c r="O101" s="114">
        <f t="shared" si="117"/>
        <v>0</v>
      </c>
      <c r="P101" s="111"/>
      <c r="R101" s="204"/>
    </row>
    <row r="102" spans="1:18" ht="24" x14ac:dyDescent="0.25">
      <c r="A102" s="38">
        <v>2239</v>
      </c>
      <c r="B102" s="57" t="s">
        <v>88</v>
      </c>
      <c r="C102" s="58">
        <f t="shared" si="97"/>
        <v>5655</v>
      </c>
      <c r="D102" s="229">
        <v>5155</v>
      </c>
      <c r="E102" s="389">
        <v>500</v>
      </c>
      <c r="F102" s="400">
        <f t="shared" si="114"/>
        <v>5655</v>
      </c>
      <c r="G102" s="229"/>
      <c r="H102" s="390"/>
      <c r="I102" s="400">
        <f t="shared" si="115"/>
        <v>0</v>
      </c>
      <c r="J102" s="261">
        <v>0</v>
      </c>
      <c r="K102" s="389"/>
      <c r="L102" s="400">
        <f t="shared" si="116"/>
        <v>0</v>
      </c>
      <c r="M102" s="320"/>
      <c r="N102" s="60"/>
      <c r="O102" s="114">
        <f t="shared" si="117"/>
        <v>0</v>
      </c>
      <c r="P102" s="111"/>
      <c r="R102" s="204"/>
    </row>
    <row r="103" spans="1:18" ht="36" hidden="1" x14ac:dyDescent="0.25">
      <c r="A103" s="112">
        <v>2240</v>
      </c>
      <c r="B103" s="57" t="s">
        <v>89</v>
      </c>
      <c r="C103" s="58">
        <f t="shared" si="97"/>
        <v>0</v>
      </c>
      <c r="D103" s="230">
        <f>SUM(D104:D111)</f>
        <v>0</v>
      </c>
      <c r="E103" s="392">
        <f t="shared" ref="E103:F103" si="118">SUM(E104:E111)</f>
        <v>0</v>
      </c>
      <c r="F103" s="400">
        <f t="shared" si="118"/>
        <v>0</v>
      </c>
      <c r="G103" s="230">
        <f>SUM(G104:G111)</f>
        <v>0</v>
      </c>
      <c r="H103" s="135">
        <f t="shared" ref="H103:I103" si="119">SUM(H104:H111)</f>
        <v>0</v>
      </c>
      <c r="I103" s="400">
        <f t="shared" si="119"/>
        <v>0</v>
      </c>
      <c r="J103" s="121">
        <f>SUM(J104:J111)</f>
        <v>0</v>
      </c>
      <c r="K103" s="392">
        <f t="shared" ref="K103:L103" si="120">SUM(K104:K111)</f>
        <v>0</v>
      </c>
      <c r="L103" s="400">
        <f t="shared" si="120"/>
        <v>0</v>
      </c>
      <c r="M103" s="58">
        <f>SUM(M104:M111)</f>
        <v>0</v>
      </c>
      <c r="N103" s="113">
        <f t="shared" ref="N103:O103" si="121">SUM(N104:N111)</f>
        <v>0</v>
      </c>
      <c r="O103" s="114">
        <f t="shared" si="121"/>
        <v>0</v>
      </c>
      <c r="P103" s="111"/>
      <c r="R103" s="204"/>
    </row>
    <row r="104" spans="1:18" hidden="1" x14ac:dyDescent="0.25">
      <c r="A104" s="38">
        <v>2241</v>
      </c>
      <c r="B104" s="57" t="s">
        <v>90</v>
      </c>
      <c r="C104" s="58">
        <f t="shared" si="97"/>
        <v>0</v>
      </c>
      <c r="D104" s="229">
        <v>0</v>
      </c>
      <c r="E104" s="60"/>
      <c r="F104" s="146">
        <f t="shared" ref="F104:F111" si="122">D104+E104</f>
        <v>0</v>
      </c>
      <c r="G104" s="229"/>
      <c r="H104" s="261"/>
      <c r="I104" s="114">
        <f t="shared" ref="I104:I111" si="123">G104+H104</f>
        <v>0</v>
      </c>
      <c r="J104" s="261">
        <v>0</v>
      </c>
      <c r="K104" s="60"/>
      <c r="L104" s="135">
        <f t="shared" ref="L104:L111" si="124">J104+K104</f>
        <v>0</v>
      </c>
      <c r="M104" s="320"/>
      <c r="N104" s="60"/>
      <c r="O104" s="114">
        <f t="shared" ref="O104:O111" si="125">M104+N104</f>
        <v>0</v>
      </c>
      <c r="P104" s="111"/>
      <c r="R104" s="204"/>
    </row>
    <row r="105" spans="1:18" ht="24" hidden="1" x14ac:dyDescent="0.25">
      <c r="A105" s="38">
        <v>2242</v>
      </c>
      <c r="B105" s="57" t="s">
        <v>91</v>
      </c>
      <c r="C105" s="58">
        <f t="shared" si="97"/>
        <v>0</v>
      </c>
      <c r="D105" s="229">
        <v>0</v>
      </c>
      <c r="E105" s="60"/>
      <c r="F105" s="146">
        <f t="shared" si="122"/>
        <v>0</v>
      </c>
      <c r="G105" s="229"/>
      <c r="H105" s="261"/>
      <c r="I105" s="114">
        <f t="shared" si="123"/>
        <v>0</v>
      </c>
      <c r="J105" s="261">
        <v>0</v>
      </c>
      <c r="K105" s="60"/>
      <c r="L105" s="135">
        <f t="shared" si="124"/>
        <v>0</v>
      </c>
      <c r="M105" s="320"/>
      <c r="N105" s="60"/>
      <c r="O105" s="114">
        <f t="shared" si="125"/>
        <v>0</v>
      </c>
      <c r="P105" s="111"/>
      <c r="R105" s="204"/>
    </row>
    <row r="106" spans="1:18" ht="24" hidden="1" x14ac:dyDescent="0.25">
      <c r="A106" s="38">
        <v>2243</v>
      </c>
      <c r="B106" s="57" t="s">
        <v>92</v>
      </c>
      <c r="C106" s="58">
        <f t="shared" si="97"/>
        <v>0</v>
      </c>
      <c r="D106" s="229">
        <v>0</v>
      </c>
      <c r="E106" s="389"/>
      <c r="F106" s="400">
        <f t="shared" si="122"/>
        <v>0</v>
      </c>
      <c r="G106" s="229"/>
      <c r="H106" s="390"/>
      <c r="I106" s="400">
        <f t="shared" si="123"/>
        <v>0</v>
      </c>
      <c r="J106" s="261">
        <v>0</v>
      </c>
      <c r="K106" s="389"/>
      <c r="L106" s="400">
        <f t="shared" si="124"/>
        <v>0</v>
      </c>
      <c r="M106" s="320"/>
      <c r="N106" s="60"/>
      <c r="O106" s="114">
        <f t="shared" si="125"/>
        <v>0</v>
      </c>
      <c r="P106" s="111"/>
      <c r="R106" s="204"/>
    </row>
    <row r="107" spans="1:18" hidden="1" x14ac:dyDescent="0.25">
      <c r="A107" s="38">
        <v>2244</v>
      </c>
      <c r="B107" s="57" t="s">
        <v>93</v>
      </c>
      <c r="C107" s="58">
        <f t="shared" si="97"/>
        <v>0</v>
      </c>
      <c r="D107" s="229">
        <v>0</v>
      </c>
      <c r="E107" s="389"/>
      <c r="F107" s="400">
        <f t="shared" si="122"/>
        <v>0</v>
      </c>
      <c r="G107" s="229"/>
      <c r="H107" s="390"/>
      <c r="I107" s="400">
        <f t="shared" si="123"/>
        <v>0</v>
      </c>
      <c r="J107" s="261">
        <v>0</v>
      </c>
      <c r="K107" s="389"/>
      <c r="L107" s="400">
        <f t="shared" si="124"/>
        <v>0</v>
      </c>
      <c r="M107" s="320"/>
      <c r="N107" s="60"/>
      <c r="O107" s="114">
        <f t="shared" si="125"/>
        <v>0</v>
      </c>
      <c r="P107" s="111"/>
      <c r="R107" s="204"/>
    </row>
    <row r="108" spans="1:18" ht="24" hidden="1" x14ac:dyDescent="0.25">
      <c r="A108" s="38">
        <v>2246</v>
      </c>
      <c r="B108" s="57" t="s">
        <v>94</v>
      </c>
      <c r="C108" s="58">
        <f t="shared" si="97"/>
        <v>0</v>
      </c>
      <c r="D108" s="229">
        <v>0</v>
      </c>
      <c r="E108" s="60"/>
      <c r="F108" s="146">
        <f t="shared" si="122"/>
        <v>0</v>
      </c>
      <c r="G108" s="229"/>
      <c r="H108" s="261"/>
      <c r="I108" s="114">
        <f t="shared" si="123"/>
        <v>0</v>
      </c>
      <c r="J108" s="261">
        <v>0</v>
      </c>
      <c r="K108" s="60"/>
      <c r="L108" s="135">
        <f t="shared" si="124"/>
        <v>0</v>
      </c>
      <c r="M108" s="320"/>
      <c r="N108" s="60"/>
      <c r="O108" s="114">
        <f t="shared" si="125"/>
        <v>0</v>
      </c>
      <c r="P108" s="111"/>
      <c r="R108" s="204"/>
    </row>
    <row r="109" spans="1:18" hidden="1" x14ac:dyDescent="0.25">
      <c r="A109" s="38">
        <v>2247</v>
      </c>
      <c r="B109" s="57" t="s">
        <v>95</v>
      </c>
      <c r="C109" s="58">
        <f t="shared" si="97"/>
        <v>0</v>
      </c>
      <c r="D109" s="229">
        <v>0</v>
      </c>
      <c r="E109" s="60"/>
      <c r="F109" s="146">
        <f t="shared" si="122"/>
        <v>0</v>
      </c>
      <c r="G109" s="229"/>
      <c r="H109" s="261"/>
      <c r="I109" s="114">
        <f t="shared" si="123"/>
        <v>0</v>
      </c>
      <c r="J109" s="261">
        <v>0</v>
      </c>
      <c r="K109" s="60"/>
      <c r="L109" s="135">
        <f t="shared" si="124"/>
        <v>0</v>
      </c>
      <c r="M109" s="320"/>
      <c r="N109" s="60"/>
      <c r="O109" s="114">
        <f t="shared" si="125"/>
        <v>0</v>
      </c>
      <c r="P109" s="111"/>
      <c r="R109" s="204"/>
    </row>
    <row r="110" spans="1:18" ht="24" hidden="1" x14ac:dyDescent="0.25">
      <c r="A110" s="38">
        <v>2248</v>
      </c>
      <c r="B110" s="57" t="s">
        <v>300</v>
      </c>
      <c r="C110" s="58">
        <f t="shared" si="97"/>
        <v>0</v>
      </c>
      <c r="D110" s="229">
        <v>0</v>
      </c>
      <c r="E110" s="60"/>
      <c r="F110" s="146">
        <f t="shared" si="122"/>
        <v>0</v>
      </c>
      <c r="G110" s="229"/>
      <c r="H110" s="261"/>
      <c r="I110" s="114">
        <f t="shared" si="123"/>
        <v>0</v>
      </c>
      <c r="J110" s="261">
        <v>0</v>
      </c>
      <c r="K110" s="60"/>
      <c r="L110" s="135">
        <f t="shared" si="124"/>
        <v>0</v>
      </c>
      <c r="M110" s="320"/>
      <c r="N110" s="60"/>
      <c r="O110" s="114">
        <f t="shared" si="125"/>
        <v>0</v>
      </c>
      <c r="P110" s="111"/>
      <c r="R110" s="204"/>
    </row>
    <row r="111" spans="1:18" ht="24" hidden="1" x14ac:dyDescent="0.25">
      <c r="A111" s="38">
        <v>2249</v>
      </c>
      <c r="B111" s="57" t="s">
        <v>96</v>
      </c>
      <c r="C111" s="58">
        <f t="shared" si="97"/>
        <v>0</v>
      </c>
      <c r="D111" s="229">
        <v>0</v>
      </c>
      <c r="E111" s="60"/>
      <c r="F111" s="146">
        <f t="shared" si="122"/>
        <v>0</v>
      </c>
      <c r="G111" s="229"/>
      <c r="H111" s="261"/>
      <c r="I111" s="114">
        <f t="shared" si="123"/>
        <v>0</v>
      </c>
      <c r="J111" s="261">
        <v>0</v>
      </c>
      <c r="K111" s="60"/>
      <c r="L111" s="135">
        <f t="shared" si="124"/>
        <v>0</v>
      </c>
      <c r="M111" s="320"/>
      <c r="N111" s="60"/>
      <c r="O111" s="114">
        <f t="shared" si="125"/>
        <v>0</v>
      </c>
      <c r="P111" s="111"/>
      <c r="R111" s="204"/>
    </row>
    <row r="112" spans="1:18" hidden="1" x14ac:dyDescent="0.25">
      <c r="A112" s="112">
        <v>2250</v>
      </c>
      <c r="B112" s="57" t="s">
        <v>97</v>
      </c>
      <c r="C112" s="58">
        <f t="shared" si="97"/>
        <v>0</v>
      </c>
      <c r="D112" s="230">
        <f>SUM(D113:D115)</f>
        <v>0</v>
      </c>
      <c r="E112" s="392">
        <f t="shared" ref="E112:F112" si="126">SUM(E113:E115)</f>
        <v>0</v>
      </c>
      <c r="F112" s="400">
        <f t="shared" si="126"/>
        <v>0</v>
      </c>
      <c r="G112" s="230">
        <f>SUM(G113:G115)</f>
        <v>0</v>
      </c>
      <c r="H112" s="135">
        <f t="shared" ref="H112:I112" si="127">SUM(H113:H115)</f>
        <v>0</v>
      </c>
      <c r="I112" s="400">
        <f t="shared" si="127"/>
        <v>0</v>
      </c>
      <c r="J112" s="121">
        <f>SUM(J113:J115)</f>
        <v>0</v>
      </c>
      <c r="K112" s="392">
        <f t="shared" ref="K112:L112" si="128">SUM(K113:K115)</f>
        <v>0</v>
      </c>
      <c r="L112" s="400">
        <f t="shared" si="128"/>
        <v>0</v>
      </c>
      <c r="M112" s="58">
        <f>SUM(M113:M115)</f>
        <v>0</v>
      </c>
      <c r="N112" s="113">
        <f t="shared" ref="N112:O112" si="129">SUM(N113:N115)</f>
        <v>0</v>
      </c>
      <c r="O112" s="114">
        <f t="shared" si="129"/>
        <v>0</v>
      </c>
      <c r="P112" s="111"/>
      <c r="R112" s="204"/>
    </row>
    <row r="113" spans="1:18" hidden="1" x14ac:dyDescent="0.25">
      <c r="A113" s="38">
        <v>2251</v>
      </c>
      <c r="B113" s="57" t="s">
        <v>98</v>
      </c>
      <c r="C113" s="58">
        <f t="shared" si="97"/>
        <v>0</v>
      </c>
      <c r="D113" s="229">
        <v>0</v>
      </c>
      <c r="E113" s="389"/>
      <c r="F113" s="400">
        <f t="shared" ref="F113:F115" si="130">D113+E113</f>
        <v>0</v>
      </c>
      <c r="G113" s="229"/>
      <c r="H113" s="390"/>
      <c r="I113" s="400">
        <f t="shared" ref="I113:I115" si="131">G113+H113</f>
        <v>0</v>
      </c>
      <c r="J113" s="261">
        <v>0</v>
      </c>
      <c r="K113" s="389"/>
      <c r="L113" s="400">
        <f t="shared" ref="L113:L115" si="132">J113+K113</f>
        <v>0</v>
      </c>
      <c r="M113" s="320"/>
      <c r="N113" s="60"/>
      <c r="O113" s="114">
        <f t="shared" ref="O113:O115" si="133">M113+N113</f>
        <v>0</v>
      </c>
      <c r="P113" s="111"/>
      <c r="R113" s="204"/>
    </row>
    <row r="114" spans="1:18" ht="24" hidden="1" x14ac:dyDescent="0.25">
      <c r="A114" s="38">
        <v>2252</v>
      </c>
      <c r="B114" s="57" t="s">
        <v>99</v>
      </c>
      <c r="C114" s="58">
        <f t="shared" si="97"/>
        <v>0</v>
      </c>
      <c r="D114" s="229">
        <v>0</v>
      </c>
      <c r="E114" s="60"/>
      <c r="F114" s="146">
        <f t="shared" si="130"/>
        <v>0</v>
      </c>
      <c r="G114" s="229"/>
      <c r="H114" s="261"/>
      <c r="I114" s="114">
        <f t="shared" si="131"/>
        <v>0</v>
      </c>
      <c r="J114" s="261">
        <v>0</v>
      </c>
      <c r="K114" s="60"/>
      <c r="L114" s="135">
        <f t="shared" si="132"/>
        <v>0</v>
      </c>
      <c r="M114" s="320"/>
      <c r="N114" s="60"/>
      <c r="O114" s="114">
        <f t="shared" si="133"/>
        <v>0</v>
      </c>
      <c r="P114" s="111"/>
      <c r="R114" s="204"/>
    </row>
    <row r="115" spans="1:18" ht="24" hidden="1" x14ac:dyDescent="0.25">
      <c r="A115" s="38">
        <v>2259</v>
      </c>
      <c r="B115" s="57" t="s">
        <v>100</v>
      </c>
      <c r="C115" s="58">
        <f t="shared" si="97"/>
        <v>0</v>
      </c>
      <c r="D115" s="229">
        <v>0</v>
      </c>
      <c r="E115" s="389"/>
      <c r="F115" s="400">
        <f t="shared" si="130"/>
        <v>0</v>
      </c>
      <c r="G115" s="229"/>
      <c r="H115" s="390"/>
      <c r="I115" s="400">
        <f t="shared" si="131"/>
        <v>0</v>
      </c>
      <c r="J115" s="261">
        <v>0</v>
      </c>
      <c r="K115" s="389"/>
      <c r="L115" s="400">
        <f t="shared" si="132"/>
        <v>0</v>
      </c>
      <c r="M115" s="320"/>
      <c r="N115" s="60"/>
      <c r="O115" s="114">
        <f t="shared" si="133"/>
        <v>0</v>
      </c>
      <c r="P115" s="111"/>
      <c r="R115" s="204"/>
    </row>
    <row r="116" spans="1:18" hidden="1" x14ac:dyDescent="0.25">
      <c r="A116" s="112">
        <v>2260</v>
      </c>
      <c r="B116" s="57" t="s">
        <v>101</v>
      </c>
      <c r="C116" s="58">
        <f t="shared" si="97"/>
        <v>0</v>
      </c>
      <c r="D116" s="230">
        <f>SUM(D117:D121)</f>
        <v>0</v>
      </c>
      <c r="E116" s="392">
        <f t="shared" ref="E116:F116" si="134">SUM(E117:E121)</f>
        <v>0</v>
      </c>
      <c r="F116" s="400">
        <f t="shared" si="134"/>
        <v>0</v>
      </c>
      <c r="G116" s="230">
        <f>SUM(G117:G121)</f>
        <v>0</v>
      </c>
      <c r="H116" s="135">
        <f t="shared" ref="H116:I116" si="135">SUM(H117:H121)</f>
        <v>0</v>
      </c>
      <c r="I116" s="400">
        <f t="shared" si="135"/>
        <v>0</v>
      </c>
      <c r="J116" s="121">
        <f>SUM(J117:J121)</f>
        <v>0</v>
      </c>
      <c r="K116" s="392">
        <f t="shared" ref="K116:L116" si="136">SUM(K117:K121)</f>
        <v>0</v>
      </c>
      <c r="L116" s="400">
        <f t="shared" si="136"/>
        <v>0</v>
      </c>
      <c r="M116" s="58">
        <f>SUM(M117:M121)</f>
        <v>0</v>
      </c>
      <c r="N116" s="113">
        <f t="shared" ref="N116:O116" si="137">SUM(N117:N121)</f>
        <v>0</v>
      </c>
      <c r="O116" s="114">
        <f t="shared" si="137"/>
        <v>0</v>
      </c>
      <c r="P116" s="111"/>
      <c r="R116" s="204"/>
    </row>
    <row r="117" spans="1:18" hidden="1" x14ac:dyDescent="0.25">
      <c r="A117" s="38">
        <v>2261</v>
      </c>
      <c r="B117" s="57" t="s">
        <v>102</v>
      </c>
      <c r="C117" s="58">
        <f t="shared" si="97"/>
        <v>0</v>
      </c>
      <c r="D117" s="229">
        <v>0</v>
      </c>
      <c r="E117" s="60"/>
      <c r="F117" s="146">
        <f t="shared" ref="F117:F121" si="138">D117+E117</f>
        <v>0</v>
      </c>
      <c r="G117" s="229"/>
      <c r="H117" s="261"/>
      <c r="I117" s="114">
        <f t="shared" ref="I117:I121" si="139">G117+H117</f>
        <v>0</v>
      </c>
      <c r="J117" s="261">
        <v>0</v>
      </c>
      <c r="K117" s="60"/>
      <c r="L117" s="135">
        <f t="shared" ref="L117:L121" si="140">J117+K117</f>
        <v>0</v>
      </c>
      <c r="M117" s="320"/>
      <c r="N117" s="60"/>
      <c r="O117" s="114">
        <f t="shared" ref="O117:O121" si="141">M117+N117</f>
        <v>0</v>
      </c>
      <c r="P117" s="111"/>
      <c r="R117" s="204"/>
    </row>
    <row r="118" spans="1:18" hidden="1" x14ac:dyDescent="0.25">
      <c r="A118" s="38">
        <v>2262</v>
      </c>
      <c r="B118" s="57" t="s">
        <v>103</v>
      </c>
      <c r="C118" s="58">
        <f t="shared" si="97"/>
        <v>0</v>
      </c>
      <c r="D118" s="229">
        <v>0</v>
      </c>
      <c r="E118" s="60"/>
      <c r="F118" s="146">
        <f t="shared" si="138"/>
        <v>0</v>
      </c>
      <c r="G118" s="229"/>
      <c r="H118" s="261"/>
      <c r="I118" s="114">
        <f t="shared" si="139"/>
        <v>0</v>
      </c>
      <c r="J118" s="261">
        <v>0</v>
      </c>
      <c r="K118" s="60"/>
      <c r="L118" s="135">
        <f t="shared" si="140"/>
        <v>0</v>
      </c>
      <c r="M118" s="320"/>
      <c r="N118" s="60"/>
      <c r="O118" s="114">
        <f t="shared" si="141"/>
        <v>0</v>
      </c>
      <c r="P118" s="111"/>
      <c r="R118" s="204"/>
    </row>
    <row r="119" spans="1:18" hidden="1" x14ac:dyDescent="0.25">
      <c r="A119" s="38">
        <v>2263</v>
      </c>
      <c r="B119" s="57" t="s">
        <v>104</v>
      </c>
      <c r="C119" s="58">
        <f t="shared" si="97"/>
        <v>0</v>
      </c>
      <c r="D119" s="229">
        <v>0</v>
      </c>
      <c r="E119" s="60"/>
      <c r="F119" s="146">
        <f t="shared" si="138"/>
        <v>0</v>
      </c>
      <c r="G119" s="229"/>
      <c r="H119" s="261"/>
      <c r="I119" s="114">
        <f t="shared" si="139"/>
        <v>0</v>
      </c>
      <c r="J119" s="261">
        <v>0</v>
      </c>
      <c r="K119" s="60"/>
      <c r="L119" s="135">
        <f t="shared" si="140"/>
        <v>0</v>
      </c>
      <c r="M119" s="320"/>
      <c r="N119" s="60"/>
      <c r="O119" s="114">
        <f t="shared" si="141"/>
        <v>0</v>
      </c>
      <c r="P119" s="111"/>
      <c r="R119" s="204"/>
    </row>
    <row r="120" spans="1:18" ht="24" hidden="1" x14ac:dyDescent="0.25">
      <c r="A120" s="38">
        <v>2264</v>
      </c>
      <c r="B120" s="57" t="s">
        <v>105</v>
      </c>
      <c r="C120" s="58">
        <f t="shared" si="97"/>
        <v>0</v>
      </c>
      <c r="D120" s="229">
        <v>0</v>
      </c>
      <c r="E120" s="389"/>
      <c r="F120" s="400">
        <f t="shared" si="138"/>
        <v>0</v>
      </c>
      <c r="G120" s="229"/>
      <c r="H120" s="390"/>
      <c r="I120" s="400">
        <f t="shared" si="139"/>
        <v>0</v>
      </c>
      <c r="J120" s="261">
        <v>0</v>
      </c>
      <c r="K120" s="389"/>
      <c r="L120" s="400">
        <f t="shared" si="140"/>
        <v>0</v>
      </c>
      <c r="M120" s="320"/>
      <c r="N120" s="60"/>
      <c r="O120" s="114">
        <f t="shared" si="141"/>
        <v>0</v>
      </c>
      <c r="P120" s="111"/>
      <c r="R120" s="204"/>
    </row>
    <row r="121" spans="1:18" hidden="1" x14ac:dyDescent="0.25">
      <c r="A121" s="38">
        <v>2269</v>
      </c>
      <c r="B121" s="57" t="s">
        <v>106</v>
      </c>
      <c r="C121" s="58">
        <f t="shared" si="97"/>
        <v>0</v>
      </c>
      <c r="D121" s="229">
        <v>0</v>
      </c>
      <c r="E121" s="60"/>
      <c r="F121" s="146">
        <f t="shared" si="138"/>
        <v>0</v>
      </c>
      <c r="G121" s="229"/>
      <c r="H121" s="261"/>
      <c r="I121" s="114">
        <f t="shared" si="139"/>
        <v>0</v>
      </c>
      <c r="J121" s="261">
        <v>0</v>
      </c>
      <c r="K121" s="60"/>
      <c r="L121" s="135">
        <f t="shared" si="140"/>
        <v>0</v>
      </c>
      <c r="M121" s="320"/>
      <c r="N121" s="60"/>
      <c r="O121" s="114">
        <f t="shared" si="141"/>
        <v>0</v>
      </c>
      <c r="P121" s="111"/>
      <c r="R121" s="204"/>
    </row>
    <row r="122" spans="1:18" x14ac:dyDescent="0.25">
      <c r="A122" s="112">
        <v>2270</v>
      </c>
      <c r="B122" s="57" t="s">
        <v>107</v>
      </c>
      <c r="C122" s="58">
        <f t="shared" si="97"/>
        <v>2930</v>
      </c>
      <c r="D122" s="230">
        <f>SUM(D123:D127)</f>
        <v>2930</v>
      </c>
      <c r="E122" s="392">
        <f t="shared" ref="E122:F122" si="142">SUM(E123:E127)</f>
        <v>0</v>
      </c>
      <c r="F122" s="400">
        <f t="shared" si="142"/>
        <v>2930</v>
      </c>
      <c r="G122" s="230">
        <f>SUM(G123:G127)</f>
        <v>0</v>
      </c>
      <c r="H122" s="135">
        <f t="shared" ref="H122:I122" si="143">SUM(H123:H127)</f>
        <v>0</v>
      </c>
      <c r="I122" s="400">
        <f t="shared" si="143"/>
        <v>0</v>
      </c>
      <c r="J122" s="121">
        <f>SUM(J123:J127)</f>
        <v>0</v>
      </c>
      <c r="K122" s="392">
        <f t="shared" ref="K122:L122" si="144">SUM(K123:K127)</f>
        <v>0</v>
      </c>
      <c r="L122" s="400">
        <f t="shared" si="144"/>
        <v>0</v>
      </c>
      <c r="M122" s="58">
        <f>SUM(M123:M127)</f>
        <v>0</v>
      </c>
      <c r="N122" s="113">
        <f t="shared" ref="N122:O122" si="145">SUM(N123:N127)</f>
        <v>0</v>
      </c>
      <c r="O122" s="114">
        <f t="shared" si="145"/>
        <v>0</v>
      </c>
      <c r="P122" s="111"/>
      <c r="R122" s="204"/>
    </row>
    <row r="123" spans="1:18" hidden="1" x14ac:dyDescent="0.25">
      <c r="A123" s="38">
        <v>2272</v>
      </c>
      <c r="B123" s="145" t="s">
        <v>108</v>
      </c>
      <c r="C123" s="58">
        <f t="shared" si="97"/>
        <v>0</v>
      </c>
      <c r="D123" s="229">
        <v>0</v>
      </c>
      <c r="E123" s="60"/>
      <c r="F123" s="146">
        <f t="shared" ref="F123:F127" si="146">D123+E123</f>
        <v>0</v>
      </c>
      <c r="G123" s="229"/>
      <c r="H123" s="261"/>
      <c r="I123" s="114">
        <f t="shared" ref="I123:I127" si="147">G123+H123</f>
        <v>0</v>
      </c>
      <c r="J123" s="261">
        <v>0</v>
      </c>
      <c r="K123" s="60"/>
      <c r="L123" s="135">
        <f t="shared" ref="L123:L127" si="148">J123+K123</f>
        <v>0</v>
      </c>
      <c r="M123" s="320"/>
      <c r="N123" s="60"/>
      <c r="O123" s="114">
        <f t="shared" ref="O123:O127" si="149">M123+N123</f>
        <v>0</v>
      </c>
      <c r="P123" s="111"/>
      <c r="R123" s="204"/>
    </row>
    <row r="124" spans="1:18" ht="24" hidden="1" x14ac:dyDescent="0.25">
      <c r="A124" s="38">
        <v>2274</v>
      </c>
      <c r="B124" s="184" t="s">
        <v>290</v>
      </c>
      <c r="C124" s="58">
        <f t="shared" si="97"/>
        <v>0</v>
      </c>
      <c r="D124" s="229">
        <v>0</v>
      </c>
      <c r="E124" s="60"/>
      <c r="F124" s="146">
        <f t="shared" si="146"/>
        <v>0</v>
      </c>
      <c r="G124" s="229"/>
      <c r="H124" s="261"/>
      <c r="I124" s="114">
        <f t="shared" si="147"/>
        <v>0</v>
      </c>
      <c r="J124" s="261">
        <v>0</v>
      </c>
      <c r="K124" s="60"/>
      <c r="L124" s="135">
        <f t="shared" si="148"/>
        <v>0</v>
      </c>
      <c r="M124" s="320"/>
      <c r="N124" s="60"/>
      <c r="O124" s="114">
        <f t="shared" si="149"/>
        <v>0</v>
      </c>
      <c r="P124" s="111"/>
      <c r="R124" s="204"/>
    </row>
    <row r="125" spans="1:18" ht="24" hidden="1" x14ac:dyDescent="0.25">
      <c r="A125" s="38">
        <v>2275</v>
      </c>
      <c r="B125" s="57" t="s">
        <v>109</v>
      </c>
      <c r="C125" s="58">
        <f t="shared" si="97"/>
        <v>0</v>
      </c>
      <c r="D125" s="229">
        <v>0</v>
      </c>
      <c r="E125" s="60"/>
      <c r="F125" s="146">
        <f t="shared" si="146"/>
        <v>0</v>
      </c>
      <c r="G125" s="229"/>
      <c r="H125" s="261"/>
      <c r="I125" s="114">
        <f t="shared" si="147"/>
        <v>0</v>
      </c>
      <c r="J125" s="261">
        <v>0</v>
      </c>
      <c r="K125" s="60"/>
      <c r="L125" s="135">
        <f t="shared" si="148"/>
        <v>0</v>
      </c>
      <c r="M125" s="320"/>
      <c r="N125" s="60"/>
      <c r="O125" s="114">
        <f t="shared" si="149"/>
        <v>0</v>
      </c>
      <c r="P125" s="111"/>
      <c r="R125" s="204"/>
    </row>
    <row r="126" spans="1:18" ht="36" hidden="1" x14ac:dyDescent="0.25">
      <c r="A126" s="38">
        <v>2276</v>
      </c>
      <c r="B126" s="57" t="s">
        <v>110</v>
      </c>
      <c r="C126" s="58">
        <f t="shared" si="97"/>
        <v>0</v>
      </c>
      <c r="D126" s="229">
        <v>0</v>
      </c>
      <c r="E126" s="60"/>
      <c r="F126" s="146">
        <f t="shared" si="146"/>
        <v>0</v>
      </c>
      <c r="G126" s="229"/>
      <c r="H126" s="261"/>
      <c r="I126" s="114">
        <f t="shared" si="147"/>
        <v>0</v>
      </c>
      <c r="J126" s="261">
        <v>0</v>
      </c>
      <c r="K126" s="60"/>
      <c r="L126" s="135">
        <f t="shared" si="148"/>
        <v>0</v>
      </c>
      <c r="M126" s="320"/>
      <c r="N126" s="60"/>
      <c r="O126" s="114">
        <f t="shared" si="149"/>
        <v>0</v>
      </c>
      <c r="P126" s="111"/>
      <c r="R126" s="204"/>
    </row>
    <row r="127" spans="1:18" ht="24" x14ac:dyDescent="0.25">
      <c r="A127" s="38">
        <v>2279</v>
      </c>
      <c r="B127" s="57" t="s">
        <v>111</v>
      </c>
      <c r="C127" s="58">
        <f t="shared" si="97"/>
        <v>2930</v>
      </c>
      <c r="D127" s="229">
        <v>2930</v>
      </c>
      <c r="E127" s="389"/>
      <c r="F127" s="400">
        <f t="shared" si="146"/>
        <v>2930</v>
      </c>
      <c r="G127" s="229"/>
      <c r="H127" s="390"/>
      <c r="I127" s="400">
        <f t="shared" si="147"/>
        <v>0</v>
      </c>
      <c r="J127" s="261">
        <v>0</v>
      </c>
      <c r="K127" s="389"/>
      <c r="L127" s="400">
        <f t="shared" si="148"/>
        <v>0</v>
      </c>
      <c r="M127" s="320"/>
      <c r="N127" s="60"/>
      <c r="O127" s="114">
        <f t="shared" si="149"/>
        <v>0</v>
      </c>
      <c r="P127" s="111"/>
      <c r="R127" s="204"/>
    </row>
    <row r="128" spans="1:18" ht="24" hidden="1" x14ac:dyDescent="0.25">
      <c r="A128" s="808">
        <v>2280</v>
      </c>
      <c r="B128" s="52" t="s">
        <v>301</v>
      </c>
      <c r="C128" s="53">
        <f t="shared" si="97"/>
        <v>0</v>
      </c>
      <c r="D128" s="232">
        <f t="shared" ref="D128:O128" si="150">SUM(D129)</f>
        <v>0</v>
      </c>
      <c r="E128" s="119">
        <f t="shared" si="150"/>
        <v>0</v>
      </c>
      <c r="F128" s="283">
        <f t="shared" si="150"/>
        <v>0</v>
      </c>
      <c r="G128" s="232">
        <f t="shared" si="150"/>
        <v>0</v>
      </c>
      <c r="H128" s="263">
        <f t="shared" si="150"/>
        <v>0</v>
      </c>
      <c r="I128" s="120">
        <f t="shared" si="150"/>
        <v>0</v>
      </c>
      <c r="J128" s="263">
        <f t="shared" si="150"/>
        <v>0</v>
      </c>
      <c r="K128" s="119">
        <f t="shared" si="150"/>
        <v>0</v>
      </c>
      <c r="L128" s="139">
        <f t="shared" si="150"/>
        <v>0</v>
      </c>
      <c r="M128" s="58">
        <f t="shared" si="150"/>
        <v>0</v>
      </c>
      <c r="N128" s="113">
        <f t="shared" si="150"/>
        <v>0</v>
      </c>
      <c r="O128" s="114">
        <f t="shared" si="150"/>
        <v>0</v>
      </c>
      <c r="P128" s="111"/>
      <c r="R128" s="204"/>
    </row>
    <row r="129" spans="1:18" ht="24" hidden="1" x14ac:dyDescent="0.25">
      <c r="A129" s="38">
        <v>2283</v>
      </c>
      <c r="B129" s="57" t="s">
        <v>112</v>
      </c>
      <c r="C129" s="58">
        <f t="shared" si="97"/>
        <v>0</v>
      </c>
      <c r="D129" s="229">
        <v>0</v>
      </c>
      <c r="E129" s="60"/>
      <c r="F129" s="146">
        <f>D129+E129</f>
        <v>0</v>
      </c>
      <c r="G129" s="229"/>
      <c r="H129" s="261"/>
      <c r="I129" s="114">
        <f>G129+H129</f>
        <v>0</v>
      </c>
      <c r="J129" s="261">
        <v>0</v>
      </c>
      <c r="K129" s="60"/>
      <c r="L129" s="135">
        <f>J129+K129</f>
        <v>0</v>
      </c>
      <c r="M129" s="320"/>
      <c r="N129" s="60"/>
      <c r="O129" s="114">
        <f>M129+N129</f>
        <v>0</v>
      </c>
      <c r="P129" s="111"/>
      <c r="R129" s="204"/>
    </row>
    <row r="130" spans="1:18" ht="38.25" customHeight="1" x14ac:dyDescent="0.25">
      <c r="A130" s="46">
        <v>2300</v>
      </c>
      <c r="B130" s="105" t="s">
        <v>113</v>
      </c>
      <c r="C130" s="47">
        <f t="shared" si="97"/>
        <v>48500</v>
      </c>
      <c r="D130" s="227">
        <f>SUM(D131,D136,D140,D141,D144,D151,D159,D160,D163)</f>
        <v>38550</v>
      </c>
      <c r="E130" s="387">
        <f t="shared" ref="E130:F130" si="151">SUM(E131,E136,E140,E141,E144,E151,E159,E160,E163)</f>
        <v>0</v>
      </c>
      <c r="F130" s="402">
        <f t="shared" si="151"/>
        <v>38550</v>
      </c>
      <c r="G130" s="227">
        <f>SUM(G131,G136,G140,G141,G144,G151,G159,G160,G163)</f>
        <v>0</v>
      </c>
      <c r="H130" s="126">
        <f t="shared" ref="H130:I130" si="152">SUM(H131,H136,H140,H141,H144,H151,H159,H160,H163)</f>
        <v>0</v>
      </c>
      <c r="I130" s="402">
        <f t="shared" si="152"/>
        <v>0</v>
      </c>
      <c r="J130" s="106">
        <f>SUM(J131,J136,J140,J141,J144,J151,J159,J160,J163)</f>
        <v>9950</v>
      </c>
      <c r="K130" s="387">
        <f t="shared" ref="K130:L130" si="153">SUM(K131,K136,K140,K141,K144,K151,K159,K160,K163)</f>
        <v>0</v>
      </c>
      <c r="L130" s="402">
        <f t="shared" si="153"/>
        <v>9950</v>
      </c>
      <c r="M130" s="47">
        <f>SUM(M131,M136,M140,M141,M144,M151,M159,M160,M163)</f>
        <v>0</v>
      </c>
      <c r="N130" s="50">
        <f t="shared" ref="N130:O130" si="154">SUM(N131,N136,N140,N141,N144,N151,N159,N160,N163)</f>
        <v>0</v>
      </c>
      <c r="O130" s="117">
        <f t="shared" si="154"/>
        <v>0</v>
      </c>
      <c r="P130" s="123"/>
      <c r="R130" s="204"/>
    </row>
    <row r="131" spans="1:18" ht="24" x14ac:dyDescent="0.25">
      <c r="A131" s="808">
        <v>2310</v>
      </c>
      <c r="B131" s="52" t="s">
        <v>114</v>
      </c>
      <c r="C131" s="53">
        <f t="shared" si="97"/>
        <v>48500</v>
      </c>
      <c r="D131" s="232">
        <f>SUM(D132:D135)</f>
        <v>38550</v>
      </c>
      <c r="E131" s="388">
        <f t="shared" ref="E131:O131" si="155">SUM(E132:E135)</f>
        <v>0</v>
      </c>
      <c r="F131" s="411">
        <f t="shared" si="155"/>
        <v>38550</v>
      </c>
      <c r="G131" s="232">
        <f t="shared" si="155"/>
        <v>0</v>
      </c>
      <c r="H131" s="139">
        <f t="shared" si="155"/>
        <v>0</v>
      </c>
      <c r="I131" s="411">
        <f t="shared" si="155"/>
        <v>0</v>
      </c>
      <c r="J131" s="263">
        <f>SUM(J132:J135)</f>
        <v>9950</v>
      </c>
      <c r="K131" s="388">
        <f t="shared" si="155"/>
        <v>0</v>
      </c>
      <c r="L131" s="411">
        <f t="shared" si="155"/>
        <v>9950</v>
      </c>
      <c r="M131" s="53">
        <f t="shared" si="155"/>
        <v>0</v>
      </c>
      <c r="N131" s="119">
        <f t="shared" si="155"/>
        <v>0</v>
      </c>
      <c r="O131" s="120">
        <f t="shared" si="155"/>
        <v>0</v>
      </c>
      <c r="P131" s="110"/>
      <c r="R131" s="204"/>
    </row>
    <row r="132" spans="1:18" x14ac:dyDescent="0.25">
      <c r="A132" s="38">
        <v>2311</v>
      </c>
      <c r="B132" s="57" t="s">
        <v>115</v>
      </c>
      <c r="C132" s="58">
        <f t="shared" si="97"/>
        <v>2350</v>
      </c>
      <c r="D132" s="229">
        <f>600+350</f>
        <v>950</v>
      </c>
      <c r="E132" s="389"/>
      <c r="F132" s="400">
        <f t="shared" ref="F132:F135" si="156">D132+E132</f>
        <v>950</v>
      </c>
      <c r="G132" s="229"/>
      <c r="H132" s="390"/>
      <c r="I132" s="400">
        <f t="shared" ref="I132:I135" si="157">G132+H132</f>
        <v>0</v>
      </c>
      <c r="J132" s="261">
        <v>1400</v>
      </c>
      <c r="K132" s="389"/>
      <c r="L132" s="400">
        <f t="shared" ref="L132:L135" si="158">J132+K132</f>
        <v>1400</v>
      </c>
      <c r="M132" s="320"/>
      <c r="N132" s="60"/>
      <c r="O132" s="114">
        <f t="shared" ref="O132:O135" si="159">M132+N132</f>
        <v>0</v>
      </c>
      <c r="P132" s="111"/>
      <c r="R132" s="204"/>
    </row>
    <row r="133" spans="1:18" hidden="1" x14ac:dyDescent="0.25">
      <c r="A133" s="38">
        <v>2312</v>
      </c>
      <c r="B133" s="57" t="s">
        <v>116</v>
      </c>
      <c r="C133" s="58">
        <f t="shared" si="97"/>
        <v>0</v>
      </c>
      <c r="D133" s="229">
        <v>0</v>
      </c>
      <c r="E133" s="389"/>
      <c r="F133" s="400">
        <f t="shared" si="156"/>
        <v>0</v>
      </c>
      <c r="G133" s="229"/>
      <c r="H133" s="390"/>
      <c r="I133" s="400">
        <f t="shared" si="157"/>
        <v>0</v>
      </c>
      <c r="J133" s="261">
        <v>0</v>
      </c>
      <c r="K133" s="389"/>
      <c r="L133" s="400">
        <f t="shared" si="158"/>
        <v>0</v>
      </c>
      <c r="M133" s="320"/>
      <c r="N133" s="60"/>
      <c r="O133" s="114">
        <f t="shared" si="159"/>
        <v>0</v>
      </c>
      <c r="P133" s="111"/>
      <c r="R133" s="204"/>
    </row>
    <row r="134" spans="1:18" hidden="1" x14ac:dyDescent="0.25">
      <c r="A134" s="38">
        <v>2313</v>
      </c>
      <c r="B134" s="57" t="s">
        <v>117</v>
      </c>
      <c r="C134" s="58">
        <f t="shared" si="97"/>
        <v>0</v>
      </c>
      <c r="D134" s="229">
        <v>0</v>
      </c>
      <c r="E134" s="60"/>
      <c r="F134" s="146">
        <f t="shared" si="156"/>
        <v>0</v>
      </c>
      <c r="G134" s="229"/>
      <c r="H134" s="261"/>
      <c r="I134" s="114">
        <f t="shared" si="157"/>
        <v>0</v>
      </c>
      <c r="J134" s="261">
        <v>0</v>
      </c>
      <c r="K134" s="60"/>
      <c r="L134" s="135">
        <f t="shared" si="158"/>
        <v>0</v>
      </c>
      <c r="M134" s="320"/>
      <c r="N134" s="60"/>
      <c r="O134" s="114">
        <f t="shared" si="159"/>
        <v>0</v>
      </c>
      <c r="P134" s="111"/>
      <c r="R134" s="204"/>
    </row>
    <row r="135" spans="1:18" ht="36" customHeight="1" x14ac:dyDescent="0.25">
      <c r="A135" s="38">
        <v>2314</v>
      </c>
      <c r="B135" s="57" t="s">
        <v>291</v>
      </c>
      <c r="C135" s="58">
        <f t="shared" si="97"/>
        <v>46150</v>
      </c>
      <c r="D135" s="229">
        <v>37600</v>
      </c>
      <c r="E135" s="389"/>
      <c r="F135" s="400">
        <f t="shared" si="156"/>
        <v>37600</v>
      </c>
      <c r="G135" s="229"/>
      <c r="H135" s="390"/>
      <c r="I135" s="400">
        <f t="shared" si="157"/>
        <v>0</v>
      </c>
      <c r="J135" s="261">
        <v>8550</v>
      </c>
      <c r="K135" s="389"/>
      <c r="L135" s="400">
        <f t="shared" si="158"/>
        <v>8550</v>
      </c>
      <c r="M135" s="320"/>
      <c r="N135" s="60"/>
      <c r="O135" s="114">
        <f t="shared" si="159"/>
        <v>0</v>
      </c>
      <c r="P135" s="111"/>
      <c r="R135" s="204"/>
    </row>
    <row r="136" spans="1:18" hidden="1" x14ac:dyDescent="0.25">
      <c r="A136" s="112">
        <v>2320</v>
      </c>
      <c r="B136" s="57" t="s">
        <v>118</v>
      </c>
      <c r="C136" s="58">
        <f t="shared" si="97"/>
        <v>0</v>
      </c>
      <c r="D136" s="230">
        <f>SUM(D137:D139)</f>
        <v>0</v>
      </c>
      <c r="E136" s="113">
        <f t="shared" ref="E136:F136" si="160">SUM(E137:E139)</f>
        <v>0</v>
      </c>
      <c r="F136" s="146">
        <f t="shared" si="160"/>
        <v>0</v>
      </c>
      <c r="G136" s="230">
        <f>SUM(G137:G139)</f>
        <v>0</v>
      </c>
      <c r="H136" s="121">
        <f t="shared" ref="H136:I136" si="161">SUM(H137:H139)</f>
        <v>0</v>
      </c>
      <c r="I136" s="114">
        <f t="shared" si="161"/>
        <v>0</v>
      </c>
      <c r="J136" s="121">
        <f>SUM(J137:J139)</f>
        <v>0</v>
      </c>
      <c r="K136" s="113">
        <f t="shared" ref="K136:L136" si="162">SUM(K137:K139)</f>
        <v>0</v>
      </c>
      <c r="L136" s="135">
        <f t="shared" si="162"/>
        <v>0</v>
      </c>
      <c r="M136" s="58">
        <f>SUM(M137:M139)</f>
        <v>0</v>
      </c>
      <c r="N136" s="113">
        <f t="shared" ref="N136:O136" si="163">SUM(N137:N139)</f>
        <v>0</v>
      </c>
      <c r="O136" s="114">
        <f t="shared" si="163"/>
        <v>0</v>
      </c>
      <c r="P136" s="111"/>
      <c r="R136" s="204"/>
    </row>
    <row r="137" spans="1:18" hidden="1" x14ac:dyDescent="0.25">
      <c r="A137" s="38">
        <v>2321</v>
      </c>
      <c r="B137" s="57" t="s">
        <v>119</v>
      </c>
      <c r="C137" s="58">
        <f t="shared" si="97"/>
        <v>0</v>
      </c>
      <c r="D137" s="229">
        <v>0</v>
      </c>
      <c r="E137" s="60"/>
      <c r="F137" s="146">
        <f t="shared" ref="F137:F140" si="164">D137+E137</f>
        <v>0</v>
      </c>
      <c r="G137" s="229"/>
      <c r="H137" s="261"/>
      <c r="I137" s="114">
        <f t="shared" ref="I137:I140" si="165">G137+H137</f>
        <v>0</v>
      </c>
      <c r="J137" s="261">
        <v>0</v>
      </c>
      <c r="K137" s="60"/>
      <c r="L137" s="135">
        <f t="shared" ref="L137:L140" si="166">J137+K137</f>
        <v>0</v>
      </c>
      <c r="M137" s="320"/>
      <c r="N137" s="60"/>
      <c r="O137" s="114">
        <f t="shared" ref="O137:O140" si="167">M137+N137</f>
        <v>0</v>
      </c>
      <c r="P137" s="111"/>
      <c r="R137" s="204"/>
    </row>
    <row r="138" spans="1:18" hidden="1" x14ac:dyDescent="0.25">
      <c r="A138" s="38">
        <v>2322</v>
      </c>
      <c r="B138" s="57" t="s">
        <v>120</v>
      </c>
      <c r="C138" s="58">
        <f t="shared" si="97"/>
        <v>0</v>
      </c>
      <c r="D138" s="229">
        <v>0</v>
      </c>
      <c r="E138" s="60"/>
      <c r="F138" s="146">
        <f t="shared" si="164"/>
        <v>0</v>
      </c>
      <c r="G138" s="229"/>
      <c r="H138" s="261"/>
      <c r="I138" s="114">
        <f t="shared" si="165"/>
        <v>0</v>
      </c>
      <c r="J138" s="261">
        <v>0</v>
      </c>
      <c r="K138" s="60"/>
      <c r="L138" s="135">
        <f t="shared" si="166"/>
        <v>0</v>
      </c>
      <c r="M138" s="320"/>
      <c r="N138" s="60"/>
      <c r="O138" s="114">
        <f t="shared" si="167"/>
        <v>0</v>
      </c>
      <c r="P138" s="111"/>
      <c r="R138" s="204"/>
    </row>
    <row r="139" spans="1:18" ht="10.5" hidden="1" customHeight="1" x14ac:dyDescent="0.25">
      <c r="A139" s="38">
        <v>2329</v>
      </c>
      <c r="B139" s="57" t="s">
        <v>121</v>
      </c>
      <c r="C139" s="58">
        <f t="shared" si="97"/>
        <v>0</v>
      </c>
      <c r="D139" s="229">
        <v>0</v>
      </c>
      <c r="E139" s="60"/>
      <c r="F139" s="146">
        <f t="shared" si="164"/>
        <v>0</v>
      </c>
      <c r="G139" s="229"/>
      <c r="H139" s="261"/>
      <c r="I139" s="114">
        <f t="shared" si="165"/>
        <v>0</v>
      </c>
      <c r="J139" s="261">
        <v>0</v>
      </c>
      <c r="K139" s="60"/>
      <c r="L139" s="135">
        <f t="shared" si="166"/>
        <v>0</v>
      </c>
      <c r="M139" s="320"/>
      <c r="N139" s="60"/>
      <c r="O139" s="114">
        <f t="shared" si="167"/>
        <v>0</v>
      </c>
      <c r="P139" s="111"/>
      <c r="R139" s="204"/>
    </row>
    <row r="140" spans="1:18" hidden="1" x14ac:dyDescent="0.25">
      <c r="A140" s="112">
        <v>2330</v>
      </c>
      <c r="B140" s="57" t="s">
        <v>122</v>
      </c>
      <c r="C140" s="58">
        <f t="shared" si="97"/>
        <v>0</v>
      </c>
      <c r="D140" s="229">
        <v>0</v>
      </c>
      <c r="E140" s="60"/>
      <c r="F140" s="146">
        <f t="shared" si="164"/>
        <v>0</v>
      </c>
      <c r="G140" s="229"/>
      <c r="H140" s="261"/>
      <c r="I140" s="114">
        <f t="shared" si="165"/>
        <v>0</v>
      </c>
      <c r="J140" s="261">
        <v>0</v>
      </c>
      <c r="K140" s="60"/>
      <c r="L140" s="135">
        <f t="shared" si="166"/>
        <v>0</v>
      </c>
      <c r="M140" s="320"/>
      <c r="N140" s="60"/>
      <c r="O140" s="114">
        <f t="shared" si="167"/>
        <v>0</v>
      </c>
      <c r="P140" s="111"/>
      <c r="R140" s="204"/>
    </row>
    <row r="141" spans="1:18" ht="48" hidden="1" x14ac:dyDescent="0.25">
      <c r="A141" s="112">
        <v>2340</v>
      </c>
      <c r="B141" s="57" t="s">
        <v>302</v>
      </c>
      <c r="C141" s="58">
        <f t="shared" si="97"/>
        <v>0</v>
      </c>
      <c r="D141" s="230">
        <f>SUM(D142:D143)</f>
        <v>0</v>
      </c>
      <c r="E141" s="113">
        <f t="shared" ref="E141:F141" si="168">SUM(E142:E143)</f>
        <v>0</v>
      </c>
      <c r="F141" s="146">
        <f t="shared" si="168"/>
        <v>0</v>
      </c>
      <c r="G141" s="230">
        <f>SUM(G142:G143)</f>
        <v>0</v>
      </c>
      <c r="H141" s="121">
        <f t="shared" ref="H141:I141" si="169">SUM(H142:H143)</f>
        <v>0</v>
      </c>
      <c r="I141" s="114">
        <f t="shared" si="169"/>
        <v>0</v>
      </c>
      <c r="J141" s="121">
        <f>SUM(J142:J143)</f>
        <v>0</v>
      </c>
      <c r="K141" s="113">
        <f t="shared" ref="K141:L141" si="170">SUM(K142:K143)</f>
        <v>0</v>
      </c>
      <c r="L141" s="135">
        <f t="shared" si="170"/>
        <v>0</v>
      </c>
      <c r="M141" s="58">
        <f>SUM(M142:M143)</f>
        <v>0</v>
      </c>
      <c r="N141" s="113">
        <f t="shared" ref="N141:O141" si="171">SUM(N142:N143)</f>
        <v>0</v>
      </c>
      <c r="O141" s="114">
        <f t="shared" si="171"/>
        <v>0</v>
      </c>
      <c r="P141" s="111"/>
      <c r="R141" s="204"/>
    </row>
    <row r="142" spans="1:18" hidden="1" x14ac:dyDescent="0.25">
      <c r="A142" s="38">
        <v>2341</v>
      </c>
      <c r="B142" s="57" t="s">
        <v>123</v>
      </c>
      <c r="C142" s="58">
        <f t="shared" si="97"/>
        <v>0</v>
      </c>
      <c r="D142" s="229">
        <v>0</v>
      </c>
      <c r="E142" s="60"/>
      <c r="F142" s="146">
        <f t="shared" ref="F142:F143" si="172">D142+E142</f>
        <v>0</v>
      </c>
      <c r="G142" s="229"/>
      <c r="H142" s="261"/>
      <c r="I142" s="114">
        <f t="shared" ref="I142:I143" si="173">G142+H142</f>
        <v>0</v>
      </c>
      <c r="J142" s="261">
        <v>0</v>
      </c>
      <c r="K142" s="60"/>
      <c r="L142" s="135">
        <f t="shared" ref="L142:L143" si="174">J142+K142</f>
        <v>0</v>
      </c>
      <c r="M142" s="320"/>
      <c r="N142" s="60"/>
      <c r="O142" s="114">
        <f t="shared" ref="O142:O143" si="175">M142+N142</f>
        <v>0</v>
      </c>
      <c r="P142" s="111"/>
      <c r="R142" s="204"/>
    </row>
    <row r="143" spans="1:18" ht="24" hidden="1" x14ac:dyDescent="0.25">
      <c r="A143" s="38">
        <v>2344</v>
      </c>
      <c r="B143" s="57" t="s">
        <v>124</v>
      </c>
      <c r="C143" s="58">
        <f t="shared" si="97"/>
        <v>0</v>
      </c>
      <c r="D143" s="229">
        <v>0</v>
      </c>
      <c r="E143" s="60"/>
      <c r="F143" s="146">
        <f t="shared" si="172"/>
        <v>0</v>
      </c>
      <c r="G143" s="229"/>
      <c r="H143" s="261"/>
      <c r="I143" s="114">
        <f t="shared" si="173"/>
        <v>0</v>
      </c>
      <c r="J143" s="261">
        <v>0</v>
      </c>
      <c r="K143" s="60"/>
      <c r="L143" s="135">
        <f t="shared" si="174"/>
        <v>0</v>
      </c>
      <c r="M143" s="320"/>
      <c r="N143" s="60"/>
      <c r="O143" s="114">
        <f t="shared" si="175"/>
        <v>0</v>
      </c>
      <c r="P143" s="111"/>
      <c r="R143" s="204"/>
    </row>
    <row r="144" spans="1:18" ht="24" hidden="1" x14ac:dyDescent="0.25">
      <c r="A144" s="107">
        <v>2350</v>
      </c>
      <c r="B144" s="78" t="s">
        <v>125</v>
      </c>
      <c r="C144" s="84">
        <f t="shared" si="97"/>
        <v>0</v>
      </c>
      <c r="D144" s="132">
        <f>SUM(D145:D150)</f>
        <v>0</v>
      </c>
      <c r="E144" s="108">
        <f t="shared" ref="E144:F144" si="176">SUM(E145:E150)</f>
        <v>0</v>
      </c>
      <c r="F144" s="282">
        <f t="shared" si="176"/>
        <v>0</v>
      </c>
      <c r="G144" s="132">
        <f>SUM(G145:G150)</f>
        <v>0</v>
      </c>
      <c r="H144" s="205">
        <f t="shared" ref="H144:I144" si="177">SUM(H145:H150)</f>
        <v>0</v>
      </c>
      <c r="I144" s="109">
        <f t="shared" si="177"/>
        <v>0</v>
      </c>
      <c r="J144" s="205">
        <f>SUM(J145:J150)</f>
        <v>0</v>
      </c>
      <c r="K144" s="108">
        <f t="shared" ref="K144:L144" si="178">SUM(K145:K150)</f>
        <v>0</v>
      </c>
      <c r="L144" s="136">
        <f t="shared" si="178"/>
        <v>0</v>
      </c>
      <c r="M144" s="84">
        <f>SUM(M145:M150)</f>
        <v>0</v>
      </c>
      <c r="N144" s="108">
        <f t="shared" ref="N144:O144" si="179">SUM(N145:N150)</f>
        <v>0</v>
      </c>
      <c r="O144" s="109">
        <f t="shared" si="179"/>
        <v>0</v>
      </c>
      <c r="P144" s="116"/>
      <c r="R144" s="204"/>
    </row>
    <row r="145" spans="1:18" hidden="1" x14ac:dyDescent="0.25">
      <c r="A145" s="33">
        <v>2351</v>
      </c>
      <c r="B145" s="52" t="s">
        <v>126</v>
      </c>
      <c r="C145" s="53">
        <f t="shared" si="97"/>
        <v>0</v>
      </c>
      <c r="D145" s="228">
        <v>0</v>
      </c>
      <c r="E145" s="55"/>
      <c r="F145" s="283">
        <f t="shared" ref="F145:F150" si="180">D145+E145</f>
        <v>0</v>
      </c>
      <c r="G145" s="228"/>
      <c r="H145" s="260"/>
      <c r="I145" s="120">
        <f t="shared" ref="I145:I150" si="181">G145+H145</f>
        <v>0</v>
      </c>
      <c r="J145" s="260">
        <v>0</v>
      </c>
      <c r="K145" s="55"/>
      <c r="L145" s="139">
        <f t="shared" ref="L145:L150" si="182">J145+K145</f>
        <v>0</v>
      </c>
      <c r="M145" s="319"/>
      <c r="N145" s="55"/>
      <c r="O145" s="120">
        <f t="shared" ref="O145:O150" si="183">M145+N145</f>
        <v>0</v>
      </c>
      <c r="P145" s="110"/>
      <c r="R145" s="204"/>
    </row>
    <row r="146" spans="1:18" hidden="1" x14ac:dyDescent="0.25">
      <c r="A146" s="38">
        <v>2352</v>
      </c>
      <c r="B146" s="57" t="s">
        <v>127</v>
      </c>
      <c r="C146" s="58">
        <f t="shared" si="97"/>
        <v>0</v>
      </c>
      <c r="D146" s="229">
        <v>0</v>
      </c>
      <c r="E146" s="60"/>
      <c r="F146" s="146">
        <f t="shared" si="180"/>
        <v>0</v>
      </c>
      <c r="G146" s="229"/>
      <c r="H146" s="261"/>
      <c r="I146" s="114">
        <f t="shared" si="181"/>
        <v>0</v>
      </c>
      <c r="J146" s="261">
        <v>0</v>
      </c>
      <c r="K146" s="60"/>
      <c r="L146" s="135">
        <f t="shared" si="182"/>
        <v>0</v>
      </c>
      <c r="M146" s="320"/>
      <c r="N146" s="60"/>
      <c r="O146" s="114">
        <f t="shared" si="183"/>
        <v>0</v>
      </c>
      <c r="P146" s="111"/>
      <c r="R146" s="204"/>
    </row>
    <row r="147" spans="1:18" ht="24" hidden="1" x14ac:dyDescent="0.25">
      <c r="A147" s="38">
        <v>2353</v>
      </c>
      <c r="B147" s="57" t="s">
        <v>128</v>
      </c>
      <c r="C147" s="58">
        <f t="shared" si="97"/>
        <v>0</v>
      </c>
      <c r="D147" s="229">
        <v>0</v>
      </c>
      <c r="E147" s="60"/>
      <c r="F147" s="146">
        <f t="shared" si="180"/>
        <v>0</v>
      </c>
      <c r="G147" s="229"/>
      <c r="H147" s="261"/>
      <c r="I147" s="114">
        <f t="shared" si="181"/>
        <v>0</v>
      </c>
      <c r="J147" s="261">
        <v>0</v>
      </c>
      <c r="K147" s="60"/>
      <c r="L147" s="135">
        <f t="shared" si="182"/>
        <v>0</v>
      </c>
      <c r="M147" s="320"/>
      <c r="N147" s="60"/>
      <c r="O147" s="114">
        <f t="shared" si="183"/>
        <v>0</v>
      </c>
      <c r="P147" s="111"/>
      <c r="R147" s="204"/>
    </row>
    <row r="148" spans="1:18" ht="24" hidden="1" x14ac:dyDescent="0.25">
      <c r="A148" s="38">
        <v>2354</v>
      </c>
      <c r="B148" s="57" t="s">
        <v>129</v>
      </c>
      <c r="C148" s="58">
        <f t="shared" si="97"/>
        <v>0</v>
      </c>
      <c r="D148" s="229">
        <v>0</v>
      </c>
      <c r="E148" s="60"/>
      <c r="F148" s="146">
        <f t="shared" si="180"/>
        <v>0</v>
      </c>
      <c r="G148" s="229"/>
      <c r="H148" s="261"/>
      <c r="I148" s="114">
        <f t="shared" si="181"/>
        <v>0</v>
      </c>
      <c r="J148" s="261">
        <v>0</v>
      </c>
      <c r="K148" s="60"/>
      <c r="L148" s="135">
        <f t="shared" si="182"/>
        <v>0</v>
      </c>
      <c r="M148" s="320"/>
      <c r="N148" s="60"/>
      <c r="O148" s="114">
        <f t="shared" si="183"/>
        <v>0</v>
      </c>
      <c r="P148" s="111"/>
      <c r="R148" s="204"/>
    </row>
    <row r="149" spans="1:18" ht="24" hidden="1" x14ac:dyDescent="0.25">
      <c r="A149" s="38">
        <v>2355</v>
      </c>
      <c r="B149" s="57" t="s">
        <v>130</v>
      </c>
      <c r="C149" s="58">
        <f t="shared" ref="C149:C212" si="184">F149+I149+L149+O149</f>
        <v>0</v>
      </c>
      <c r="D149" s="229">
        <v>0</v>
      </c>
      <c r="E149" s="60"/>
      <c r="F149" s="146">
        <f t="shared" si="180"/>
        <v>0</v>
      </c>
      <c r="G149" s="229"/>
      <c r="H149" s="261"/>
      <c r="I149" s="114">
        <f t="shared" si="181"/>
        <v>0</v>
      </c>
      <c r="J149" s="261">
        <v>0</v>
      </c>
      <c r="K149" s="60"/>
      <c r="L149" s="135">
        <f t="shared" si="182"/>
        <v>0</v>
      </c>
      <c r="M149" s="320"/>
      <c r="N149" s="60"/>
      <c r="O149" s="114">
        <f t="shared" si="183"/>
        <v>0</v>
      </c>
      <c r="P149" s="111"/>
      <c r="R149" s="204"/>
    </row>
    <row r="150" spans="1:18" ht="24" hidden="1" x14ac:dyDescent="0.25">
      <c r="A150" s="38">
        <v>2359</v>
      </c>
      <c r="B150" s="57" t="s">
        <v>131</v>
      </c>
      <c r="C150" s="58">
        <f t="shared" si="184"/>
        <v>0</v>
      </c>
      <c r="D150" s="229">
        <v>0</v>
      </c>
      <c r="E150" s="60"/>
      <c r="F150" s="146">
        <f t="shared" si="180"/>
        <v>0</v>
      </c>
      <c r="G150" s="229"/>
      <c r="H150" s="261"/>
      <c r="I150" s="114">
        <f t="shared" si="181"/>
        <v>0</v>
      </c>
      <c r="J150" s="261">
        <v>0</v>
      </c>
      <c r="K150" s="60"/>
      <c r="L150" s="135">
        <f t="shared" si="182"/>
        <v>0</v>
      </c>
      <c r="M150" s="320"/>
      <c r="N150" s="60"/>
      <c r="O150" s="114">
        <f t="shared" si="183"/>
        <v>0</v>
      </c>
      <c r="P150" s="111"/>
      <c r="R150" s="204"/>
    </row>
    <row r="151" spans="1:18" ht="24.75" hidden="1" customHeight="1" x14ac:dyDescent="0.25">
      <c r="A151" s="112">
        <v>2360</v>
      </c>
      <c r="B151" s="57" t="s">
        <v>132</v>
      </c>
      <c r="C151" s="58">
        <f t="shared" si="184"/>
        <v>0</v>
      </c>
      <c r="D151" s="230">
        <f>SUM(D152:D158)</f>
        <v>0</v>
      </c>
      <c r="E151" s="113">
        <f t="shared" ref="E151:F151" si="185">SUM(E152:E158)</f>
        <v>0</v>
      </c>
      <c r="F151" s="146">
        <f t="shared" si="185"/>
        <v>0</v>
      </c>
      <c r="G151" s="230">
        <f>SUM(G152:G158)</f>
        <v>0</v>
      </c>
      <c r="H151" s="121">
        <f t="shared" ref="H151:I151" si="186">SUM(H152:H158)</f>
        <v>0</v>
      </c>
      <c r="I151" s="114">
        <f t="shared" si="186"/>
        <v>0</v>
      </c>
      <c r="J151" s="121">
        <f>SUM(J152:J158)</f>
        <v>0</v>
      </c>
      <c r="K151" s="113">
        <f t="shared" ref="K151:L151" si="187">SUM(K152:K158)</f>
        <v>0</v>
      </c>
      <c r="L151" s="135">
        <f t="shared" si="187"/>
        <v>0</v>
      </c>
      <c r="M151" s="58">
        <f>SUM(M152:M158)</f>
        <v>0</v>
      </c>
      <c r="N151" s="113">
        <f t="shared" ref="N151:O151" si="188">SUM(N152:N158)</f>
        <v>0</v>
      </c>
      <c r="O151" s="114">
        <f t="shared" si="188"/>
        <v>0</v>
      </c>
      <c r="P151" s="111"/>
      <c r="R151" s="204"/>
    </row>
    <row r="152" spans="1:18" hidden="1" x14ac:dyDescent="0.25">
      <c r="A152" s="37">
        <v>2361</v>
      </c>
      <c r="B152" s="57" t="s">
        <v>133</v>
      </c>
      <c r="C152" s="58">
        <f t="shared" si="184"/>
        <v>0</v>
      </c>
      <c r="D152" s="229">
        <v>0</v>
      </c>
      <c r="E152" s="60"/>
      <c r="F152" s="146">
        <f t="shared" ref="F152:F159" si="189">D152+E152</f>
        <v>0</v>
      </c>
      <c r="G152" s="229"/>
      <c r="H152" s="261"/>
      <c r="I152" s="114">
        <f t="shared" ref="I152:I159" si="190">G152+H152</f>
        <v>0</v>
      </c>
      <c r="J152" s="261">
        <v>0</v>
      </c>
      <c r="K152" s="60"/>
      <c r="L152" s="135">
        <f t="shared" ref="L152:L159" si="191">J152+K152</f>
        <v>0</v>
      </c>
      <c r="M152" s="320"/>
      <c r="N152" s="60"/>
      <c r="O152" s="114">
        <f t="shared" ref="O152:O159" si="192">M152+N152</f>
        <v>0</v>
      </c>
      <c r="P152" s="111"/>
      <c r="R152" s="204"/>
    </row>
    <row r="153" spans="1:18" ht="24" hidden="1" x14ac:dyDescent="0.25">
      <c r="A153" s="37">
        <v>2362</v>
      </c>
      <c r="B153" s="57" t="s">
        <v>134</v>
      </c>
      <c r="C153" s="58">
        <f t="shared" si="184"/>
        <v>0</v>
      </c>
      <c r="D153" s="229">
        <v>0</v>
      </c>
      <c r="E153" s="60"/>
      <c r="F153" s="146">
        <f t="shared" si="189"/>
        <v>0</v>
      </c>
      <c r="G153" s="229"/>
      <c r="H153" s="261"/>
      <c r="I153" s="114">
        <f t="shared" si="190"/>
        <v>0</v>
      </c>
      <c r="J153" s="261">
        <v>0</v>
      </c>
      <c r="K153" s="60"/>
      <c r="L153" s="135">
        <f t="shared" si="191"/>
        <v>0</v>
      </c>
      <c r="M153" s="320"/>
      <c r="N153" s="60"/>
      <c r="O153" s="114">
        <f t="shared" si="192"/>
        <v>0</v>
      </c>
      <c r="P153" s="111"/>
      <c r="R153" s="204"/>
    </row>
    <row r="154" spans="1:18" hidden="1" x14ac:dyDescent="0.25">
      <c r="A154" s="37">
        <v>2363</v>
      </c>
      <c r="B154" s="57" t="s">
        <v>135</v>
      </c>
      <c r="C154" s="58">
        <f t="shared" si="184"/>
        <v>0</v>
      </c>
      <c r="D154" s="229">
        <v>0</v>
      </c>
      <c r="E154" s="60"/>
      <c r="F154" s="146">
        <f t="shared" si="189"/>
        <v>0</v>
      </c>
      <c r="G154" s="229"/>
      <c r="H154" s="261"/>
      <c r="I154" s="114">
        <f t="shared" si="190"/>
        <v>0</v>
      </c>
      <c r="J154" s="261">
        <v>0</v>
      </c>
      <c r="K154" s="60"/>
      <c r="L154" s="135">
        <f t="shared" si="191"/>
        <v>0</v>
      </c>
      <c r="M154" s="320"/>
      <c r="N154" s="60"/>
      <c r="O154" s="114">
        <f t="shared" si="192"/>
        <v>0</v>
      </c>
      <c r="P154" s="111"/>
      <c r="R154" s="204"/>
    </row>
    <row r="155" spans="1:18" hidden="1" x14ac:dyDescent="0.25">
      <c r="A155" s="37">
        <v>2364</v>
      </c>
      <c r="B155" s="57" t="s">
        <v>136</v>
      </c>
      <c r="C155" s="58">
        <f t="shared" si="184"/>
        <v>0</v>
      </c>
      <c r="D155" s="229">
        <v>0</v>
      </c>
      <c r="E155" s="60"/>
      <c r="F155" s="146">
        <f t="shared" si="189"/>
        <v>0</v>
      </c>
      <c r="G155" s="229"/>
      <c r="H155" s="261"/>
      <c r="I155" s="114">
        <f t="shared" si="190"/>
        <v>0</v>
      </c>
      <c r="J155" s="261">
        <v>0</v>
      </c>
      <c r="K155" s="60"/>
      <c r="L155" s="135">
        <f t="shared" si="191"/>
        <v>0</v>
      </c>
      <c r="M155" s="320"/>
      <c r="N155" s="60"/>
      <c r="O155" s="114">
        <f t="shared" si="192"/>
        <v>0</v>
      </c>
      <c r="P155" s="111"/>
      <c r="R155" s="204"/>
    </row>
    <row r="156" spans="1:18" ht="12.75" hidden="1" customHeight="1" x14ac:dyDescent="0.25">
      <c r="A156" s="37">
        <v>2365</v>
      </c>
      <c r="B156" s="57" t="s">
        <v>137</v>
      </c>
      <c r="C156" s="58">
        <f t="shared" si="184"/>
        <v>0</v>
      </c>
      <c r="D156" s="229">
        <v>0</v>
      </c>
      <c r="E156" s="60"/>
      <c r="F156" s="146">
        <f t="shared" si="189"/>
        <v>0</v>
      </c>
      <c r="G156" s="229"/>
      <c r="H156" s="261"/>
      <c r="I156" s="114">
        <f t="shared" si="190"/>
        <v>0</v>
      </c>
      <c r="J156" s="261">
        <v>0</v>
      </c>
      <c r="K156" s="60"/>
      <c r="L156" s="135">
        <f t="shared" si="191"/>
        <v>0</v>
      </c>
      <c r="M156" s="320"/>
      <c r="N156" s="60"/>
      <c r="O156" s="114">
        <f t="shared" si="192"/>
        <v>0</v>
      </c>
      <c r="P156" s="111"/>
      <c r="R156" s="204"/>
    </row>
    <row r="157" spans="1:18" ht="36" hidden="1" x14ac:dyDescent="0.25">
      <c r="A157" s="37">
        <v>2366</v>
      </c>
      <c r="B157" s="57" t="s">
        <v>138</v>
      </c>
      <c r="C157" s="58">
        <f t="shared" si="184"/>
        <v>0</v>
      </c>
      <c r="D157" s="229">
        <v>0</v>
      </c>
      <c r="E157" s="60"/>
      <c r="F157" s="146">
        <f t="shared" si="189"/>
        <v>0</v>
      </c>
      <c r="G157" s="229"/>
      <c r="H157" s="261"/>
      <c r="I157" s="114">
        <f t="shared" si="190"/>
        <v>0</v>
      </c>
      <c r="J157" s="261">
        <v>0</v>
      </c>
      <c r="K157" s="60"/>
      <c r="L157" s="135">
        <f t="shared" si="191"/>
        <v>0</v>
      </c>
      <c r="M157" s="320"/>
      <c r="N157" s="60"/>
      <c r="O157" s="114">
        <f t="shared" si="192"/>
        <v>0</v>
      </c>
      <c r="P157" s="111"/>
      <c r="R157" s="204"/>
    </row>
    <row r="158" spans="1:18" ht="48" hidden="1" x14ac:dyDescent="0.25">
      <c r="A158" s="37">
        <v>2369</v>
      </c>
      <c r="B158" s="57" t="s">
        <v>139</v>
      </c>
      <c r="C158" s="58">
        <f t="shared" si="184"/>
        <v>0</v>
      </c>
      <c r="D158" s="229">
        <v>0</v>
      </c>
      <c r="E158" s="60"/>
      <c r="F158" s="146">
        <f t="shared" si="189"/>
        <v>0</v>
      </c>
      <c r="G158" s="229"/>
      <c r="H158" s="261"/>
      <c r="I158" s="114">
        <f t="shared" si="190"/>
        <v>0</v>
      </c>
      <c r="J158" s="261">
        <v>0</v>
      </c>
      <c r="K158" s="60"/>
      <c r="L158" s="135">
        <f t="shared" si="191"/>
        <v>0</v>
      </c>
      <c r="M158" s="320"/>
      <c r="N158" s="60"/>
      <c r="O158" s="114">
        <f t="shared" si="192"/>
        <v>0</v>
      </c>
      <c r="P158" s="111"/>
      <c r="R158" s="204"/>
    </row>
    <row r="159" spans="1:18" hidden="1" x14ac:dyDescent="0.25">
      <c r="A159" s="107">
        <v>2370</v>
      </c>
      <c r="B159" s="78" t="s">
        <v>140</v>
      </c>
      <c r="C159" s="84">
        <f t="shared" si="184"/>
        <v>0</v>
      </c>
      <c r="D159" s="231">
        <v>0</v>
      </c>
      <c r="E159" s="115"/>
      <c r="F159" s="282">
        <f t="shared" si="189"/>
        <v>0</v>
      </c>
      <c r="G159" s="231"/>
      <c r="H159" s="262"/>
      <c r="I159" s="109">
        <f t="shared" si="190"/>
        <v>0</v>
      </c>
      <c r="J159" s="262">
        <v>0</v>
      </c>
      <c r="K159" s="115"/>
      <c r="L159" s="136">
        <f t="shared" si="191"/>
        <v>0</v>
      </c>
      <c r="M159" s="321"/>
      <c r="N159" s="115"/>
      <c r="O159" s="109">
        <f t="shared" si="192"/>
        <v>0</v>
      </c>
      <c r="P159" s="116"/>
      <c r="R159" s="204"/>
    </row>
    <row r="160" spans="1:18" hidden="1" x14ac:dyDescent="0.25">
      <c r="A160" s="107">
        <v>2380</v>
      </c>
      <c r="B160" s="78" t="s">
        <v>141</v>
      </c>
      <c r="C160" s="84">
        <f t="shared" si="184"/>
        <v>0</v>
      </c>
      <c r="D160" s="132">
        <f>SUM(D161:D162)</f>
        <v>0</v>
      </c>
      <c r="E160" s="108">
        <f t="shared" ref="E160:F160" si="193">SUM(E161:E162)</f>
        <v>0</v>
      </c>
      <c r="F160" s="282">
        <f t="shared" si="193"/>
        <v>0</v>
      </c>
      <c r="G160" s="132">
        <f>SUM(G161:G162)</f>
        <v>0</v>
      </c>
      <c r="H160" s="205">
        <f t="shared" ref="H160:I160" si="194">SUM(H161:H162)</f>
        <v>0</v>
      </c>
      <c r="I160" s="109">
        <f t="shared" si="194"/>
        <v>0</v>
      </c>
      <c r="J160" s="205">
        <f>SUM(J161:J162)</f>
        <v>0</v>
      </c>
      <c r="K160" s="108">
        <f t="shared" ref="K160:L160" si="195">SUM(K161:K162)</f>
        <v>0</v>
      </c>
      <c r="L160" s="136">
        <f t="shared" si="195"/>
        <v>0</v>
      </c>
      <c r="M160" s="84">
        <f>SUM(M161:M162)</f>
        <v>0</v>
      </c>
      <c r="N160" s="108">
        <f t="shared" ref="N160:O160" si="196">SUM(N161:N162)</f>
        <v>0</v>
      </c>
      <c r="O160" s="109">
        <f t="shared" si="196"/>
        <v>0</v>
      </c>
      <c r="P160" s="116"/>
      <c r="R160" s="204"/>
    </row>
    <row r="161" spans="1:18" hidden="1" x14ac:dyDescent="0.25">
      <c r="A161" s="32">
        <v>2381</v>
      </c>
      <c r="B161" s="52" t="s">
        <v>142</v>
      </c>
      <c r="C161" s="53">
        <f t="shared" si="184"/>
        <v>0</v>
      </c>
      <c r="D161" s="228">
        <v>0</v>
      </c>
      <c r="E161" s="55"/>
      <c r="F161" s="283">
        <f t="shared" ref="F161:F164" si="197">D161+E161</f>
        <v>0</v>
      </c>
      <c r="G161" s="228"/>
      <c r="H161" s="260"/>
      <c r="I161" s="120">
        <f t="shared" ref="I161:I164" si="198">G161+H161</f>
        <v>0</v>
      </c>
      <c r="J161" s="260">
        <v>0</v>
      </c>
      <c r="K161" s="55"/>
      <c r="L161" s="139">
        <f t="shared" ref="L161:L164" si="199">J161+K161</f>
        <v>0</v>
      </c>
      <c r="M161" s="319"/>
      <c r="N161" s="55"/>
      <c r="O161" s="120">
        <f t="shared" ref="O161:O164" si="200">M161+N161</f>
        <v>0</v>
      </c>
      <c r="P161" s="110"/>
      <c r="R161" s="204"/>
    </row>
    <row r="162" spans="1:18" ht="24" hidden="1" x14ac:dyDescent="0.25">
      <c r="A162" s="37">
        <v>2389</v>
      </c>
      <c r="B162" s="57" t="s">
        <v>143</v>
      </c>
      <c r="C162" s="58">
        <f t="shared" si="184"/>
        <v>0</v>
      </c>
      <c r="D162" s="229">
        <v>0</v>
      </c>
      <c r="E162" s="60"/>
      <c r="F162" s="146">
        <f t="shared" si="197"/>
        <v>0</v>
      </c>
      <c r="G162" s="229"/>
      <c r="H162" s="261"/>
      <c r="I162" s="114">
        <f t="shared" si="198"/>
        <v>0</v>
      </c>
      <c r="J162" s="261">
        <v>0</v>
      </c>
      <c r="K162" s="60"/>
      <c r="L162" s="135">
        <f t="shared" si="199"/>
        <v>0</v>
      </c>
      <c r="M162" s="320"/>
      <c r="N162" s="60"/>
      <c r="O162" s="114">
        <f t="shared" si="200"/>
        <v>0</v>
      </c>
      <c r="P162" s="111"/>
      <c r="R162" s="204"/>
    </row>
    <row r="163" spans="1:18" hidden="1" x14ac:dyDescent="0.25">
      <c r="A163" s="107">
        <v>2390</v>
      </c>
      <c r="B163" s="78" t="s">
        <v>144</v>
      </c>
      <c r="C163" s="84">
        <f t="shared" si="184"/>
        <v>0</v>
      </c>
      <c r="D163" s="231">
        <v>0</v>
      </c>
      <c r="E163" s="115"/>
      <c r="F163" s="282">
        <f t="shared" si="197"/>
        <v>0</v>
      </c>
      <c r="G163" s="231"/>
      <c r="H163" s="262"/>
      <c r="I163" s="109">
        <f t="shared" si="198"/>
        <v>0</v>
      </c>
      <c r="J163" s="262">
        <v>0</v>
      </c>
      <c r="K163" s="115"/>
      <c r="L163" s="136">
        <f t="shared" si="199"/>
        <v>0</v>
      </c>
      <c r="M163" s="321"/>
      <c r="N163" s="115"/>
      <c r="O163" s="109">
        <f t="shared" si="200"/>
        <v>0</v>
      </c>
      <c r="P163" s="116"/>
      <c r="R163" s="204"/>
    </row>
    <row r="164" spans="1:18" hidden="1" x14ac:dyDescent="0.25">
      <c r="A164" s="46">
        <v>2400</v>
      </c>
      <c r="B164" s="105" t="s">
        <v>145</v>
      </c>
      <c r="C164" s="47">
        <f t="shared" si="184"/>
        <v>0</v>
      </c>
      <c r="D164" s="233">
        <v>0</v>
      </c>
      <c r="E164" s="122"/>
      <c r="F164" s="281">
        <f t="shared" si="197"/>
        <v>0</v>
      </c>
      <c r="G164" s="233"/>
      <c r="H164" s="264"/>
      <c r="I164" s="117">
        <f t="shared" si="198"/>
        <v>0</v>
      </c>
      <c r="J164" s="264">
        <v>0</v>
      </c>
      <c r="K164" s="122"/>
      <c r="L164" s="126">
        <f t="shared" si="199"/>
        <v>0</v>
      </c>
      <c r="M164" s="322"/>
      <c r="N164" s="122"/>
      <c r="O164" s="120">
        <f t="shared" si="200"/>
        <v>0</v>
      </c>
      <c r="P164" s="123"/>
      <c r="R164" s="204"/>
    </row>
    <row r="165" spans="1:18" ht="24" x14ac:dyDescent="0.25">
      <c r="A165" s="46">
        <v>2500</v>
      </c>
      <c r="B165" s="105" t="s">
        <v>146</v>
      </c>
      <c r="C165" s="47">
        <f t="shared" si="184"/>
        <v>2700</v>
      </c>
      <c r="D165" s="227">
        <f>SUM(D166,D171)</f>
        <v>0</v>
      </c>
      <c r="E165" s="387">
        <f t="shared" ref="E165:O165" si="201">SUM(E166,E171)</f>
        <v>0</v>
      </c>
      <c r="F165" s="402">
        <f t="shared" si="201"/>
        <v>0</v>
      </c>
      <c r="G165" s="227">
        <f t="shared" si="201"/>
        <v>0</v>
      </c>
      <c r="H165" s="126">
        <f t="shared" si="201"/>
        <v>0</v>
      </c>
      <c r="I165" s="402">
        <f t="shared" si="201"/>
        <v>0</v>
      </c>
      <c r="J165" s="106">
        <f>SUM(J166,J171)</f>
        <v>2700</v>
      </c>
      <c r="K165" s="387">
        <f t="shared" si="201"/>
        <v>0</v>
      </c>
      <c r="L165" s="402">
        <f t="shared" si="201"/>
        <v>2700</v>
      </c>
      <c r="M165" s="130">
        <f t="shared" si="201"/>
        <v>0</v>
      </c>
      <c r="N165" s="131">
        <f t="shared" si="201"/>
        <v>0</v>
      </c>
      <c r="O165" s="285">
        <f t="shared" si="201"/>
        <v>0</v>
      </c>
      <c r="P165" s="344"/>
      <c r="R165" s="204"/>
    </row>
    <row r="166" spans="1:18" ht="16.5" customHeight="1" x14ac:dyDescent="0.25">
      <c r="A166" s="808">
        <v>2510</v>
      </c>
      <c r="B166" s="52" t="s">
        <v>147</v>
      </c>
      <c r="C166" s="53">
        <f t="shared" si="184"/>
        <v>2700</v>
      </c>
      <c r="D166" s="232">
        <f>SUM(D167:D170)</f>
        <v>0</v>
      </c>
      <c r="E166" s="388">
        <f t="shared" ref="E166:O166" si="202">SUM(E167:E170)</f>
        <v>0</v>
      </c>
      <c r="F166" s="411">
        <f t="shared" si="202"/>
        <v>0</v>
      </c>
      <c r="G166" s="232">
        <f t="shared" si="202"/>
        <v>0</v>
      </c>
      <c r="H166" s="139">
        <f t="shared" si="202"/>
        <v>0</v>
      </c>
      <c r="I166" s="411">
        <f t="shared" si="202"/>
        <v>0</v>
      </c>
      <c r="J166" s="263">
        <f>SUM(J167:J170)</f>
        <v>2700</v>
      </c>
      <c r="K166" s="388">
        <f t="shared" si="202"/>
        <v>0</v>
      </c>
      <c r="L166" s="411">
        <f t="shared" si="202"/>
        <v>2700</v>
      </c>
      <c r="M166" s="64">
        <f t="shared" si="202"/>
        <v>0</v>
      </c>
      <c r="N166" s="299">
        <f t="shared" si="202"/>
        <v>0</v>
      </c>
      <c r="O166" s="304">
        <f t="shared" si="202"/>
        <v>0</v>
      </c>
      <c r="P166" s="153"/>
      <c r="R166" s="204"/>
    </row>
    <row r="167" spans="1:18" ht="24" x14ac:dyDescent="0.25">
      <c r="A167" s="38">
        <v>2512</v>
      </c>
      <c r="B167" s="57" t="s">
        <v>148</v>
      </c>
      <c r="C167" s="58">
        <f t="shared" si="184"/>
        <v>2700</v>
      </c>
      <c r="D167" s="229">
        <v>0</v>
      </c>
      <c r="E167" s="389"/>
      <c r="F167" s="400">
        <f t="shared" ref="F167:F172" si="203">D167+E167</f>
        <v>0</v>
      </c>
      <c r="G167" s="229"/>
      <c r="H167" s="390"/>
      <c r="I167" s="400">
        <f t="shared" ref="I167:I172" si="204">G167+H167</f>
        <v>0</v>
      </c>
      <c r="J167" s="261">
        <v>2700</v>
      </c>
      <c r="K167" s="389"/>
      <c r="L167" s="400">
        <f t="shared" ref="L167:L172" si="205">J167+K167</f>
        <v>2700</v>
      </c>
      <c r="M167" s="320"/>
      <c r="N167" s="60"/>
      <c r="O167" s="114">
        <f t="shared" ref="O167:O172" si="206">M167+N167</f>
        <v>0</v>
      </c>
      <c r="P167" s="111"/>
      <c r="R167" s="204"/>
    </row>
    <row r="168" spans="1:18" ht="36" hidden="1" x14ac:dyDescent="0.25">
      <c r="A168" s="38">
        <v>2513</v>
      </c>
      <c r="B168" s="57" t="s">
        <v>149</v>
      </c>
      <c r="C168" s="58">
        <f t="shared" si="184"/>
        <v>0</v>
      </c>
      <c r="D168" s="229">
        <v>0</v>
      </c>
      <c r="E168" s="60"/>
      <c r="F168" s="146">
        <f t="shared" si="203"/>
        <v>0</v>
      </c>
      <c r="G168" s="229"/>
      <c r="H168" s="261"/>
      <c r="I168" s="114">
        <f t="shared" si="204"/>
        <v>0</v>
      </c>
      <c r="J168" s="261">
        <v>0</v>
      </c>
      <c r="K168" s="60"/>
      <c r="L168" s="135">
        <f t="shared" si="205"/>
        <v>0</v>
      </c>
      <c r="M168" s="320"/>
      <c r="N168" s="60"/>
      <c r="O168" s="114">
        <f t="shared" si="206"/>
        <v>0</v>
      </c>
      <c r="P168" s="111"/>
      <c r="R168" s="204"/>
    </row>
    <row r="169" spans="1:18" ht="24" hidden="1" x14ac:dyDescent="0.25">
      <c r="A169" s="38">
        <v>2515</v>
      </c>
      <c r="B169" s="57" t="s">
        <v>150</v>
      </c>
      <c r="C169" s="58">
        <f t="shared" si="184"/>
        <v>0</v>
      </c>
      <c r="D169" s="229">
        <v>0</v>
      </c>
      <c r="E169" s="60"/>
      <c r="F169" s="146">
        <f t="shared" si="203"/>
        <v>0</v>
      </c>
      <c r="G169" s="229"/>
      <c r="H169" s="261"/>
      <c r="I169" s="114">
        <f t="shared" si="204"/>
        <v>0</v>
      </c>
      <c r="J169" s="261">
        <v>0</v>
      </c>
      <c r="K169" s="60"/>
      <c r="L169" s="135">
        <f t="shared" si="205"/>
        <v>0</v>
      </c>
      <c r="M169" s="320"/>
      <c r="N169" s="60"/>
      <c r="O169" s="114">
        <f t="shared" si="206"/>
        <v>0</v>
      </c>
      <c r="P169" s="111"/>
      <c r="R169" s="204"/>
    </row>
    <row r="170" spans="1:18" ht="24" hidden="1" x14ac:dyDescent="0.25">
      <c r="A170" s="38">
        <v>2519</v>
      </c>
      <c r="B170" s="57" t="s">
        <v>151</v>
      </c>
      <c r="C170" s="58">
        <f t="shared" si="184"/>
        <v>0</v>
      </c>
      <c r="D170" s="229">
        <v>0</v>
      </c>
      <c r="E170" s="60"/>
      <c r="F170" s="146">
        <f t="shared" si="203"/>
        <v>0</v>
      </c>
      <c r="G170" s="229"/>
      <c r="H170" s="261"/>
      <c r="I170" s="114">
        <f t="shared" si="204"/>
        <v>0</v>
      </c>
      <c r="J170" s="261">
        <v>0</v>
      </c>
      <c r="K170" s="60"/>
      <c r="L170" s="135">
        <f t="shared" si="205"/>
        <v>0</v>
      </c>
      <c r="M170" s="320"/>
      <c r="N170" s="60"/>
      <c r="O170" s="114">
        <f t="shared" si="206"/>
        <v>0</v>
      </c>
      <c r="P170" s="111"/>
      <c r="R170" s="204"/>
    </row>
    <row r="171" spans="1:18" ht="24" hidden="1" x14ac:dyDescent="0.25">
      <c r="A171" s="112">
        <v>2520</v>
      </c>
      <c r="B171" s="57" t="s">
        <v>152</v>
      </c>
      <c r="C171" s="58">
        <f t="shared" si="184"/>
        <v>0</v>
      </c>
      <c r="D171" s="229">
        <v>0</v>
      </c>
      <c r="E171" s="60"/>
      <c r="F171" s="146">
        <f t="shared" si="203"/>
        <v>0</v>
      </c>
      <c r="G171" s="229"/>
      <c r="H171" s="261"/>
      <c r="I171" s="114">
        <f t="shared" si="204"/>
        <v>0</v>
      </c>
      <c r="J171" s="261">
        <v>0</v>
      </c>
      <c r="K171" s="60"/>
      <c r="L171" s="135">
        <f t="shared" si="205"/>
        <v>0</v>
      </c>
      <c r="M171" s="320"/>
      <c r="N171" s="60"/>
      <c r="O171" s="114">
        <f t="shared" si="206"/>
        <v>0</v>
      </c>
      <c r="P171" s="111"/>
      <c r="R171" s="204"/>
    </row>
    <row r="172" spans="1:18" s="124" customFormat="1" ht="36" hidden="1" customHeight="1" x14ac:dyDescent="0.25">
      <c r="A172" s="17">
        <v>2800</v>
      </c>
      <c r="B172" s="52" t="s">
        <v>153</v>
      </c>
      <c r="C172" s="53">
        <f t="shared" si="184"/>
        <v>0</v>
      </c>
      <c r="D172" s="212">
        <v>0</v>
      </c>
      <c r="E172" s="35"/>
      <c r="F172" s="350">
        <f t="shared" si="203"/>
        <v>0</v>
      </c>
      <c r="G172" s="212"/>
      <c r="H172" s="247"/>
      <c r="I172" s="353">
        <f t="shared" si="204"/>
        <v>0</v>
      </c>
      <c r="J172" s="247">
        <v>0</v>
      </c>
      <c r="K172" s="35"/>
      <c r="L172" s="197">
        <f t="shared" si="205"/>
        <v>0</v>
      </c>
      <c r="M172" s="310"/>
      <c r="N172" s="35"/>
      <c r="O172" s="353">
        <f t="shared" si="206"/>
        <v>0</v>
      </c>
      <c r="P172" s="36"/>
      <c r="R172" s="204"/>
    </row>
    <row r="173" spans="1:18" hidden="1" x14ac:dyDescent="0.25">
      <c r="A173" s="101">
        <v>3000</v>
      </c>
      <c r="B173" s="101" t="s">
        <v>154</v>
      </c>
      <c r="C173" s="102">
        <f t="shared" si="184"/>
        <v>0</v>
      </c>
      <c r="D173" s="226">
        <f>SUM(D174,D184)</f>
        <v>0</v>
      </c>
      <c r="E173" s="103">
        <f t="shared" ref="E173:F173" si="207">SUM(E174,E184)</f>
        <v>0</v>
      </c>
      <c r="F173" s="280">
        <f t="shared" si="207"/>
        <v>0</v>
      </c>
      <c r="G173" s="226">
        <f>SUM(G174,G184)</f>
        <v>0</v>
      </c>
      <c r="H173" s="259">
        <f t="shared" ref="H173:I173" si="208">SUM(H174,H184)</f>
        <v>0</v>
      </c>
      <c r="I173" s="104">
        <f t="shared" si="208"/>
        <v>0</v>
      </c>
      <c r="J173" s="259">
        <f>SUM(J174,J184)</f>
        <v>0</v>
      </c>
      <c r="K173" s="103">
        <f t="shared" ref="K173:L173" si="209">SUM(K174,K184)</f>
        <v>0</v>
      </c>
      <c r="L173" s="137">
        <f t="shared" si="209"/>
        <v>0</v>
      </c>
      <c r="M173" s="102">
        <f>SUM(M174,M184)</f>
        <v>0</v>
      </c>
      <c r="N173" s="103">
        <f t="shared" ref="N173:O173" si="210">SUM(N174,N184)</f>
        <v>0</v>
      </c>
      <c r="O173" s="104">
        <f t="shared" si="210"/>
        <v>0</v>
      </c>
      <c r="P173" s="343"/>
      <c r="R173" s="204"/>
    </row>
    <row r="174" spans="1:18" ht="24" hidden="1" x14ac:dyDescent="0.25">
      <c r="A174" s="46">
        <v>3200</v>
      </c>
      <c r="B174" s="125" t="s">
        <v>155</v>
      </c>
      <c r="C174" s="47">
        <f t="shared" si="184"/>
        <v>0</v>
      </c>
      <c r="D174" s="227">
        <f>SUM(D175,D179)</f>
        <v>0</v>
      </c>
      <c r="E174" s="50">
        <f t="shared" ref="E174:O174" si="211">SUM(E175,E179)</f>
        <v>0</v>
      </c>
      <c r="F174" s="281">
        <f t="shared" si="211"/>
        <v>0</v>
      </c>
      <c r="G174" s="227">
        <f t="shared" si="211"/>
        <v>0</v>
      </c>
      <c r="H174" s="106">
        <f t="shared" si="211"/>
        <v>0</v>
      </c>
      <c r="I174" s="117">
        <f t="shared" si="211"/>
        <v>0</v>
      </c>
      <c r="J174" s="106">
        <f>SUM(J175,J179)</f>
        <v>0</v>
      </c>
      <c r="K174" s="50">
        <f t="shared" si="211"/>
        <v>0</v>
      </c>
      <c r="L174" s="126">
        <f t="shared" si="211"/>
        <v>0</v>
      </c>
      <c r="M174" s="130">
        <f t="shared" si="211"/>
        <v>0</v>
      </c>
      <c r="N174" s="131">
        <f t="shared" si="211"/>
        <v>0</v>
      </c>
      <c r="O174" s="289">
        <f t="shared" si="211"/>
        <v>0</v>
      </c>
      <c r="P174" s="344"/>
      <c r="R174" s="204"/>
    </row>
    <row r="175" spans="1:18" ht="36" hidden="1" x14ac:dyDescent="0.25">
      <c r="A175" s="808">
        <v>3260</v>
      </c>
      <c r="B175" s="52" t="s">
        <v>156</v>
      </c>
      <c r="C175" s="53">
        <f t="shared" si="184"/>
        <v>0</v>
      </c>
      <c r="D175" s="232">
        <f>SUM(D176:D178)</f>
        <v>0</v>
      </c>
      <c r="E175" s="119">
        <f t="shared" ref="E175:F175" si="212">SUM(E176:E178)</f>
        <v>0</v>
      </c>
      <c r="F175" s="283">
        <f t="shared" si="212"/>
        <v>0</v>
      </c>
      <c r="G175" s="232">
        <f>SUM(G176:G178)</f>
        <v>0</v>
      </c>
      <c r="H175" s="263">
        <f t="shared" ref="H175:I175" si="213">SUM(H176:H178)</f>
        <v>0</v>
      </c>
      <c r="I175" s="120">
        <f t="shared" si="213"/>
        <v>0</v>
      </c>
      <c r="J175" s="263">
        <f>SUM(J176:J178)</f>
        <v>0</v>
      </c>
      <c r="K175" s="119">
        <f t="shared" ref="K175:L175" si="214">SUM(K176:K178)</f>
        <v>0</v>
      </c>
      <c r="L175" s="139">
        <f t="shared" si="214"/>
        <v>0</v>
      </c>
      <c r="M175" s="53">
        <f>SUM(M176:M178)</f>
        <v>0</v>
      </c>
      <c r="N175" s="119">
        <f t="shared" ref="N175:O175" si="215">SUM(N176:N178)</f>
        <v>0</v>
      </c>
      <c r="O175" s="120">
        <f t="shared" si="215"/>
        <v>0</v>
      </c>
      <c r="P175" s="110"/>
      <c r="R175" s="204"/>
    </row>
    <row r="176" spans="1:18" ht="24" hidden="1" x14ac:dyDescent="0.25">
      <c r="A176" s="38">
        <v>3261</v>
      </c>
      <c r="B176" s="57" t="s">
        <v>157</v>
      </c>
      <c r="C176" s="58">
        <f t="shared" si="184"/>
        <v>0</v>
      </c>
      <c r="D176" s="229">
        <v>0</v>
      </c>
      <c r="E176" s="60"/>
      <c r="F176" s="146">
        <f t="shared" ref="F176:F178" si="216">D176+E176</f>
        <v>0</v>
      </c>
      <c r="G176" s="229"/>
      <c r="H176" s="261"/>
      <c r="I176" s="114">
        <f t="shared" ref="I176:I178" si="217">G176+H176</f>
        <v>0</v>
      </c>
      <c r="J176" s="261">
        <v>0</v>
      </c>
      <c r="K176" s="60"/>
      <c r="L176" s="135">
        <f t="shared" ref="L176:L178" si="218">J176+K176</f>
        <v>0</v>
      </c>
      <c r="M176" s="320"/>
      <c r="N176" s="60"/>
      <c r="O176" s="114">
        <f t="shared" ref="O176:O178" si="219">M176+N176</f>
        <v>0</v>
      </c>
      <c r="P176" s="111"/>
      <c r="R176" s="204"/>
    </row>
    <row r="177" spans="1:18" ht="36" hidden="1" x14ac:dyDescent="0.25">
      <c r="A177" s="38">
        <v>3262</v>
      </c>
      <c r="B177" s="57" t="s">
        <v>158</v>
      </c>
      <c r="C177" s="58">
        <f t="shared" si="184"/>
        <v>0</v>
      </c>
      <c r="D177" s="229">
        <v>0</v>
      </c>
      <c r="E177" s="60"/>
      <c r="F177" s="146">
        <f t="shared" si="216"/>
        <v>0</v>
      </c>
      <c r="G177" s="229"/>
      <c r="H177" s="261"/>
      <c r="I177" s="114">
        <f t="shared" si="217"/>
        <v>0</v>
      </c>
      <c r="J177" s="261">
        <v>0</v>
      </c>
      <c r="K177" s="60"/>
      <c r="L177" s="135">
        <f t="shared" si="218"/>
        <v>0</v>
      </c>
      <c r="M177" s="320"/>
      <c r="N177" s="60"/>
      <c r="O177" s="114">
        <f t="shared" si="219"/>
        <v>0</v>
      </c>
      <c r="P177" s="111"/>
      <c r="R177" s="204"/>
    </row>
    <row r="178" spans="1:18" ht="24" hidden="1" x14ac:dyDescent="0.25">
      <c r="A178" s="38">
        <v>3263</v>
      </c>
      <c r="B178" s="57" t="s">
        <v>159</v>
      </c>
      <c r="C178" s="58">
        <f t="shared" si="184"/>
        <v>0</v>
      </c>
      <c r="D178" s="229">
        <v>0</v>
      </c>
      <c r="E178" s="60"/>
      <c r="F178" s="146">
        <f t="shared" si="216"/>
        <v>0</v>
      </c>
      <c r="G178" s="229"/>
      <c r="H178" s="261"/>
      <c r="I178" s="114">
        <f t="shared" si="217"/>
        <v>0</v>
      </c>
      <c r="J178" s="261">
        <v>0</v>
      </c>
      <c r="K178" s="60"/>
      <c r="L178" s="135">
        <f t="shared" si="218"/>
        <v>0</v>
      </c>
      <c r="M178" s="320"/>
      <c r="N178" s="60"/>
      <c r="O178" s="114">
        <f t="shared" si="219"/>
        <v>0</v>
      </c>
      <c r="P178" s="111"/>
      <c r="R178" s="204"/>
    </row>
    <row r="179" spans="1:18" ht="84" hidden="1" x14ac:dyDescent="0.25">
      <c r="A179" s="808">
        <v>3290</v>
      </c>
      <c r="B179" s="52" t="s">
        <v>286</v>
      </c>
      <c r="C179" s="127">
        <f t="shared" si="184"/>
        <v>0</v>
      </c>
      <c r="D179" s="232">
        <f>SUM(D180:D183)</f>
        <v>0</v>
      </c>
      <c r="E179" s="119">
        <f t="shared" ref="E179:O179" si="220">SUM(E180:E183)</f>
        <v>0</v>
      </c>
      <c r="F179" s="283">
        <f t="shared" si="220"/>
        <v>0</v>
      </c>
      <c r="G179" s="232">
        <f t="shared" si="220"/>
        <v>0</v>
      </c>
      <c r="H179" s="263">
        <f t="shared" si="220"/>
        <v>0</v>
      </c>
      <c r="I179" s="120">
        <f t="shared" si="220"/>
        <v>0</v>
      </c>
      <c r="J179" s="263">
        <f>SUM(J180:J183)</f>
        <v>0</v>
      </c>
      <c r="K179" s="119">
        <f t="shared" si="220"/>
        <v>0</v>
      </c>
      <c r="L179" s="139">
        <f t="shared" si="220"/>
        <v>0</v>
      </c>
      <c r="M179" s="127">
        <f t="shared" si="220"/>
        <v>0</v>
      </c>
      <c r="N179" s="300">
        <f t="shared" si="220"/>
        <v>0</v>
      </c>
      <c r="O179" s="305">
        <f t="shared" si="220"/>
        <v>0</v>
      </c>
      <c r="P179" s="156"/>
      <c r="R179" s="204"/>
    </row>
    <row r="180" spans="1:18" ht="72" hidden="1" x14ac:dyDescent="0.25">
      <c r="A180" s="38">
        <v>3291</v>
      </c>
      <c r="B180" s="57" t="s">
        <v>160</v>
      </c>
      <c r="C180" s="58">
        <f t="shared" si="184"/>
        <v>0</v>
      </c>
      <c r="D180" s="229">
        <v>0</v>
      </c>
      <c r="E180" s="60"/>
      <c r="F180" s="146">
        <f t="shared" ref="F180:F183" si="221">D180+E180</f>
        <v>0</v>
      </c>
      <c r="G180" s="229"/>
      <c r="H180" s="261"/>
      <c r="I180" s="114">
        <f t="shared" ref="I180:I183" si="222">G180+H180</f>
        <v>0</v>
      </c>
      <c r="J180" s="261">
        <v>0</v>
      </c>
      <c r="K180" s="60"/>
      <c r="L180" s="135">
        <f t="shared" ref="L180:L183" si="223">J180+K180</f>
        <v>0</v>
      </c>
      <c r="M180" s="320"/>
      <c r="N180" s="60"/>
      <c r="O180" s="114">
        <f t="shared" ref="O180:O183" si="224">M180+N180</f>
        <v>0</v>
      </c>
      <c r="P180" s="111"/>
      <c r="R180" s="204"/>
    </row>
    <row r="181" spans="1:18" ht="72" hidden="1" x14ac:dyDescent="0.25">
      <c r="A181" s="38">
        <v>3292</v>
      </c>
      <c r="B181" s="57" t="s">
        <v>161</v>
      </c>
      <c r="C181" s="58">
        <f t="shared" si="184"/>
        <v>0</v>
      </c>
      <c r="D181" s="229">
        <v>0</v>
      </c>
      <c r="E181" s="60"/>
      <c r="F181" s="146">
        <f t="shared" si="221"/>
        <v>0</v>
      </c>
      <c r="G181" s="229"/>
      <c r="H181" s="261"/>
      <c r="I181" s="114">
        <f t="shared" si="222"/>
        <v>0</v>
      </c>
      <c r="J181" s="261">
        <v>0</v>
      </c>
      <c r="K181" s="60"/>
      <c r="L181" s="135">
        <f t="shared" si="223"/>
        <v>0</v>
      </c>
      <c r="M181" s="320"/>
      <c r="N181" s="60"/>
      <c r="O181" s="114">
        <f t="shared" si="224"/>
        <v>0</v>
      </c>
      <c r="P181" s="111"/>
      <c r="R181" s="204"/>
    </row>
    <row r="182" spans="1:18" ht="72" hidden="1" x14ac:dyDescent="0.25">
      <c r="A182" s="38">
        <v>3293</v>
      </c>
      <c r="B182" s="57" t="s">
        <v>162</v>
      </c>
      <c r="C182" s="58">
        <f t="shared" si="184"/>
        <v>0</v>
      </c>
      <c r="D182" s="229">
        <v>0</v>
      </c>
      <c r="E182" s="60"/>
      <c r="F182" s="146">
        <f t="shared" si="221"/>
        <v>0</v>
      </c>
      <c r="G182" s="229"/>
      <c r="H182" s="261"/>
      <c r="I182" s="114">
        <f t="shared" si="222"/>
        <v>0</v>
      </c>
      <c r="J182" s="261">
        <v>0</v>
      </c>
      <c r="K182" s="60"/>
      <c r="L182" s="135">
        <f t="shared" si="223"/>
        <v>0</v>
      </c>
      <c r="M182" s="320"/>
      <c r="N182" s="60"/>
      <c r="O182" s="114">
        <f t="shared" si="224"/>
        <v>0</v>
      </c>
      <c r="P182" s="111"/>
      <c r="R182" s="204"/>
    </row>
    <row r="183" spans="1:18" ht="60" hidden="1" x14ac:dyDescent="0.25">
      <c r="A183" s="128">
        <v>3294</v>
      </c>
      <c r="B183" s="57" t="s">
        <v>163</v>
      </c>
      <c r="C183" s="127">
        <f t="shared" si="184"/>
        <v>0</v>
      </c>
      <c r="D183" s="234">
        <v>0</v>
      </c>
      <c r="E183" s="129"/>
      <c r="F183" s="141">
        <f t="shared" si="221"/>
        <v>0</v>
      </c>
      <c r="G183" s="234"/>
      <c r="H183" s="265"/>
      <c r="I183" s="305">
        <f t="shared" si="222"/>
        <v>0</v>
      </c>
      <c r="J183" s="265">
        <v>0</v>
      </c>
      <c r="K183" s="129"/>
      <c r="L183" s="140">
        <f t="shared" si="223"/>
        <v>0</v>
      </c>
      <c r="M183" s="323"/>
      <c r="N183" s="129"/>
      <c r="O183" s="305">
        <f t="shared" si="224"/>
        <v>0</v>
      </c>
      <c r="P183" s="156"/>
      <c r="R183" s="204"/>
    </row>
    <row r="184" spans="1:18" ht="48" hidden="1" x14ac:dyDescent="0.25">
      <c r="A184" s="69">
        <v>3300</v>
      </c>
      <c r="B184" s="125" t="s">
        <v>164</v>
      </c>
      <c r="C184" s="130">
        <f t="shared" si="184"/>
        <v>0</v>
      </c>
      <c r="D184" s="235">
        <f>SUM(D185:D186)</f>
        <v>0</v>
      </c>
      <c r="E184" s="131">
        <f t="shared" ref="E184:O184" si="225">SUM(E185:E186)</f>
        <v>0</v>
      </c>
      <c r="F184" s="284">
        <f t="shared" si="225"/>
        <v>0</v>
      </c>
      <c r="G184" s="235">
        <f t="shared" si="225"/>
        <v>0</v>
      </c>
      <c r="H184" s="266">
        <f t="shared" si="225"/>
        <v>0</v>
      </c>
      <c r="I184" s="289">
        <f t="shared" si="225"/>
        <v>0</v>
      </c>
      <c r="J184" s="266">
        <f>SUM(J185:J186)</f>
        <v>0</v>
      </c>
      <c r="K184" s="131">
        <f t="shared" si="225"/>
        <v>0</v>
      </c>
      <c r="L184" s="138">
        <f t="shared" si="225"/>
        <v>0</v>
      </c>
      <c r="M184" s="130">
        <f t="shared" si="225"/>
        <v>0</v>
      </c>
      <c r="N184" s="131">
        <f t="shared" si="225"/>
        <v>0</v>
      </c>
      <c r="O184" s="289">
        <f t="shared" si="225"/>
        <v>0</v>
      </c>
      <c r="P184" s="344"/>
      <c r="R184" s="204"/>
    </row>
    <row r="185" spans="1:18" ht="48" hidden="1" x14ac:dyDescent="0.25">
      <c r="A185" s="77">
        <v>3310</v>
      </c>
      <c r="B185" s="78" t="s">
        <v>165</v>
      </c>
      <c r="C185" s="84">
        <f t="shared" si="184"/>
        <v>0</v>
      </c>
      <c r="D185" s="231">
        <v>0</v>
      </c>
      <c r="E185" s="115"/>
      <c r="F185" s="282">
        <f t="shared" ref="F185:F186" si="226">D185+E185</f>
        <v>0</v>
      </c>
      <c r="G185" s="231"/>
      <c r="H185" s="262"/>
      <c r="I185" s="109">
        <f t="shared" ref="I185:I186" si="227">G185+H185</f>
        <v>0</v>
      </c>
      <c r="J185" s="262">
        <v>0</v>
      </c>
      <c r="K185" s="115"/>
      <c r="L185" s="136">
        <f t="shared" ref="L185:L186" si="228">J185+K185</f>
        <v>0</v>
      </c>
      <c r="M185" s="321"/>
      <c r="N185" s="115"/>
      <c r="O185" s="109">
        <f t="shared" ref="O185:O186" si="229">M185+N185</f>
        <v>0</v>
      </c>
      <c r="P185" s="116"/>
      <c r="R185" s="204"/>
    </row>
    <row r="186" spans="1:18" ht="48.75" hidden="1" customHeight="1" x14ac:dyDescent="0.25">
      <c r="A186" s="33">
        <v>3320</v>
      </c>
      <c r="B186" s="52" t="s">
        <v>166</v>
      </c>
      <c r="C186" s="53">
        <f t="shared" si="184"/>
        <v>0</v>
      </c>
      <c r="D186" s="228">
        <v>0</v>
      </c>
      <c r="E186" s="55"/>
      <c r="F186" s="283">
        <f t="shared" si="226"/>
        <v>0</v>
      </c>
      <c r="G186" s="228"/>
      <c r="H186" s="260"/>
      <c r="I186" s="120">
        <f t="shared" si="227"/>
        <v>0</v>
      </c>
      <c r="J186" s="260">
        <v>0</v>
      </c>
      <c r="K186" s="55"/>
      <c r="L186" s="139">
        <f t="shared" si="228"/>
        <v>0</v>
      </c>
      <c r="M186" s="319"/>
      <c r="N186" s="55"/>
      <c r="O186" s="120">
        <f t="shared" si="229"/>
        <v>0</v>
      </c>
      <c r="P186" s="110"/>
      <c r="R186" s="204"/>
    </row>
    <row r="187" spans="1:18" hidden="1" x14ac:dyDescent="0.25">
      <c r="A187" s="133">
        <v>4000</v>
      </c>
      <c r="B187" s="101" t="s">
        <v>167</v>
      </c>
      <c r="C187" s="102">
        <f t="shared" si="184"/>
        <v>0</v>
      </c>
      <c r="D187" s="226">
        <f>SUM(D188,D191)</f>
        <v>0</v>
      </c>
      <c r="E187" s="103">
        <f t="shared" ref="E187:F187" si="230">SUM(E188,E191)</f>
        <v>0</v>
      </c>
      <c r="F187" s="280">
        <f t="shared" si="230"/>
        <v>0</v>
      </c>
      <c r="G187" s="226">
        <f>SUM(G188,G191)</f>
        <v>0</v>
      </c>
      <c r="H187" s="259">
        <f t="shared" ref="H187:I187" si="231">SUM(H188,H191)</f>
        <v>0</v>
      </c>
      <c r="I187" s="104">
        <f t="shared" si="231"/>
        <v>0</v>
      </c>
      <c r="J187" s="259">
        <f>SUM(J188,J191)</f>
        <v>0</v>
      </c>
      <c r="K187" s="103">
        <f t="shared" ref="K187:L187" si="232">SUM(K188,K191)</f>
        <v>0</v>
      </c>
      <c r="L187" s="137">
        <f t="shared" si="232"/>
        <v>0</v>
      </c>
      <c r="M187" s="102">
        <f>SUM(M188,M191)</f>
        <v>0</v>
      </c>
      <c r="N187" s="103">
        <f t="shared" ref="N187:O187" si="233">SUM(N188,N191)</f>
        <v>0</v>
      </c>
      <c r="O187" s="104">
        <f t="shared" si="233"/>
        <v>0</v>
      </c>
      <c r="P187" s="343"/>
      <c r="R187" s="204"/>
    </row>
    <row r="188" spans="1:18" ht="24" hidden="1" x14ac:dyDescent="0.25">
      <c r="A188" s="134">
        <v>4200</v>
      </c>
      <c r="B188" s="105" t="s">
        <v>168</v>
      </c>
      <c r="C188" s="47">
        <f t="shared" si="184"/>
        <v>0</v>
      </c>
      <c r="D188" s="227">
        <f>SUM(D189,D190)</f>
        <v>0</v>
      </c>
      <c r="E188" s="50">
        <f t="shared" ref="E188:F188" si="234">SUM(E189,E190)</f>
        <v>0</v>
      </c>
      <c r="F188" s="281">
        <f t="shared" si="234"/>
        <v>0</v>
      </c>
      <c r="G188" s="227">
        <f>SUM(G189,G190)</f>
        <v>0</v>
      </c>
      <c r="H188" s="106">
        <f t="shared" ref="H188:I188" si="235">SUM(H189,H190)</f>
        <v>0</v>
      </c>
      <c r="I188" s="117">
        <f t="shared" si="235"/>
        <v>0</v>
      </c>
      <c r="J188" s="106">
        <f>SUM(J189,J190)</f>
        <v>0</v>
      </c>
      <c r="K188" s="50">
        <f t="shared" ref="K188:L188" si="236">SUM(K189,K190)</f>
        <v>0</v>
      </c>
      <c r="L188" s="126">
        <f t="shared" si="236"/>
        <v>0</v>
      </c>
      <c r="M188" s="47">
        <f>SUM(M189,M190)</f>
        <v>0</v>
      </c>
      <c r="N188" s="50">
        <f t="shared" ref="N188:O188" si="237">SUM(N189,N190)</f>
        <v>0</v>
      </c>
      <c r="O188" s="117">
        <f t="shared" si="237"/>
        <v>0</v>
      </c>
      <c r="P188" s="123"/>
      <c r="R188" s="204"/>
    </row>
    <row r="189" spans="1:18" ht="36" hidden="1" x14ac:dyDescent="0.25">
      <c r="A189" s="808">
        <v>4240</v>
      </c>
      <c r="B189" s="52" t="s">
        <v>169</v>
      </c>
      <c r="C189" s="53">
        <f t="shared" si="184"/>
        <v>0</v>
      </c>
      <c r="D189" s="228">
        <v>0</v>
      </c>
      <c r="E189" s="55"/>
      <c r="F189" s="283">
        <f t="shared" ref="F189:F190" si="238">D189+E189</f>
        <v>0</v>
      </c>
      <c r="G189" s="228"/>
      <c r="H189" s="260"/>
      <c r="I189" s="120">
        <f t="shared" ref="I189:I190" si="239">G189+H189</f>
        <v>0</v>
      </c>
      <c r="J189" s="260">
        <v>0</v>
      </c>
      <c r="K189" s="55"/>
      <c r="L189" s="139">
        <f t="shared" ref="L189:L190" si="240">J189+K189</f>
        <v>0</v>
      </c>
      <c r="M189" s="319"/>
      <c r="N189" s="55"/>
      <c r="O189" s="120">
        <f t="shared" ref="O189:O190" si="241">M189+N189</f>
        <v>0</v>
      </c>
      <c r="P189" s="110"/>
      <c r="R189" s="204"/>
    </row>
    <row r="190" spans="1:18" ht="24" hidden="1" x14ac:dyDescent="0.25">
      <c r="A190" s="112">
        <v>4250</v>
      </c>
      <c r="B190" s="57" t="s">
        <v>170</v>
      </c>
      <c r="C190" s="58">
        <f t="shared" si="184"/>
        <v>0</v>
      </c>
      <c r="D190" s="229">
        <v>0</v>
      </c>
      <c r="E190" s="60"/>
      <c r="F190" s="146">
        <f t="shared" si="238"/>
        <v>0</v>
      </c>
      <c r="G190" s="229"/>
      <c r="H190" s="261"/>
      <c r="I190" s="114">
        <f t="shared" si="239"/>
        <v>0</v>
      </c>
      <c r="J190" s="261">
        <v>0</v>
      </c>
      <c r="K190" s="60"/>
      <c r="L190" s="135">
        <f t="shared" si="240"/>
        <v>0</v>
      </c>
      <c r="M190" s="320"/>
      <c r="N190" s="60"/>
      <c r="O190" s="114">
        <f t="shared" si="241"/>
        <v>0</v>
      </c>
      <c r="P190" s="111"/>
      <c r="R190" s="204"/>
    </row>
    <row r="191" spans="1:18" hidden="1" x14ac:dyDescent="0.25">
      <c r="A191" s="46">
        <v>4300</v>
      </c>
      <c r="B191" s="105" t="s">
        <v>171</v>
      </c>
      <c r="C191" s="47">
        <f t="shared" si="184"/>
        <v>0</v>
      </c>
      <c r="D191" s="227">
        <f>SUM(D192)</f>
        <v>0</v>
      </c>
      <c r="E191" s="50">
        <f t="shared" ref="E191:F191" si="242">SUM(E192)</f>
        <v>0</v>
      </c>
      <c r="F191" s="281">
        <f t="shared" si="242"/>
        <v>0</v>
      </c>
      <c r="G191" s="227">
        <f>SUM(G192)</f>
        <v>0</v>
      </c>
      <c r="H191" s="106">
        <f t="shared" ref="H191:I191" si="243">SUM(H192)</f>
        <v>0</v>
      </c>
      <c r="I191" s="117">
        <f t="shared" si="243"/>
        <v>0</v>
      </c>
      <c r="J191" s="106">
        <f>SUM(J192)</f>
        <v>0</v>
      </c>
      <c r="K191" s="50">
        <f t="shared" ref="K191:L191" si="244">SUM(K192)</f>
        <v>0</v>
      </c>
      <c r="L191" s="126">
        <f t="shared" si="244"/>
        <v>0</v>
      </c>
      <c r="M191" s="47">
        <f>SUM(M192)</f>
        <v>0</v>
      </c>
      <c r="N191" s="50">
        <f t="shared" ref="N191:O191" si="245">SUM(N192)</f>
        <v>0</v>
      </c>
      <c r="O191" s="117">
        <f t="shared" si="245"/>
        <v>0</v>
      </c>
      <c r="P191" s="123"/>
      <c r="R191" s="204"/>
    </row>
    <row r="192" spans="1:18" ht="24" hidden="1" x14ac:dyDescent="0.25">
      <c r="A192" s="808">
        <v>4310</v>
      </c>
      <c r="B192" s="52" t="s">
        <v>172</v>
      </c>
      <c r="C192" s="53">
        <f t="shared" si="184"/>
        <v>0</v>
      </c>
      <c r="D192" s="232">
        <f>SUM(D193:D193)</f>
        <v>0</v>
      </c>
      <c r="E192" s="119">
        <f t="shared" ref="E192:F192" si="246">SUM(E193:E193)</f>
        <v>0</v>
      </c>
      <c r="F192" s="283">
        <f t="shared" si="246"/>
        <v>0</v>
      </c>
      <c r="G192" s="232">
        <f>SUM(G193:G193)</f>
        <v>0</v>
      </c>
      <c r="H192" s="263">
        <f t="shared" ref="H192:I192" si="247">SUM(H193:H193)</f>
        <v>0</v>
      </c>
      <c r="I192" s="120">
        <f t="shared" si="247"/>
        <v>0</v>
      </c>
      <c r="J192" s="263">
        <f>SUM(J193:J193)</f>
        <v>0</v>
      </c>
      <c r="K192" s="119">
        <f t="shared" ref="K192:L192" si="248">SUM(K193:K193)</f>
        <v>0</v>
      </c>
      <c r="L192" s="139">
        <f t="shared" si="248"/>
        <v>0</v>
      </c>
      <c r="M192" s="53">
        <f>SUM(M193:M193)</f>
        <v>0</v>
      </c>
      <c r="N192" s="119">
        <f t="shared" ref="N192:O192" si="249">SUM(N193:N193)</f>
        <v>0</v>
      </c>
      <c r="O192" s="120">
        <f t="shared" si="249"/>
        <v>0</v>
      </c>
      <c r="P192" s="110"/>
      <c r="R192" s="204"/>
    </row>
    <row r="193" spans="1:18" ht="36" hidden="1" x14ac:dyDescent="0.25">
      <c r="A193" s="38">
        <v>4311</v>
      </c>
      <c r="B193" s="57" t="s">
        <v>173</v>
      </c>
      <c r="C193" s="58">
        <f t="shared" si="184"/>
        <v>0</v>
      </c>
      <c r="D193" s="229">
        <v>0</v>
      </c>
      <c r="E193" s="60"/>
      <c r="F193" s="146">
        <f>D193+E193</f>
        <v>0</v>
      </c>
      <c r="G193" s="229"/>
      <c r="H193" s="261"/>
      <c r="I193" s="114">
        <f>G193+H193</f>
        <v>0</v>
      </c>
      <c r="J193" s="261">
        <v>0</v>
      </c>
      <c r="K193" s="60"/>
      <c r="L193" s="135">
        <f>J193+K193</f>
        <v>0</v>
      </c>
      <c r="M193" s="320"/>
      <c r="N193" s="60"/>
      <c r="O193" s="114">
        <f>M193+N193</f>
        <v>0</v>
      </c>
      <c r="P193" s="111"/>
      <c r="R193" s="204"/>
    </row>
    <row r="194" spans="1:18" s="21" customFormat="1" ht="24" x14ac:dyDescent="0.25">
      <c r="A194" s="480"/>
      <c r="B194" s="17" t="s">
        <v>174</v>
      </c>
      <c r="C194" s="98">
        <f t="shared" si="184"/>
        <v>19500</v>
      </c>
      <c r="D194" s="225">
        <f>SUM(D195,D230,D269)</f>
        <v>19500</v>
      </c>
      <c r="E194" s="382">
        <f t="shared" ref="E194:F194" si="250">SUM(E195,E230,E269)</f>
        <v>0</v>
      </c>
      <c r="F194" s="408">
        <f t="shared" si="250"/>
        <v>19500</v>
      </c>
      <c r="G194" s="225">
        <f>SUM(G195,G230,G269)</f>
        <v>0</v>
      </c>
      <c r="H194" s="204">
        <f t="shared" ref="H194:I194" si="251">SUM(H195,H230,H269)</f>
        <v>0</v>
      </c>
      <c r="I194" s="408">
        <f t="shared" si="251"/>
        <v>0</v>
      </c>
      <c r="J194" s="258">
        <f>SUM(J195,J230,J269)</f>
        <v>0</v>
      </c>
      <c r="K194" s="382">
        <f t="shared" ref="K194:L194" si="252">SUM(K195,K230,K269)</f>
        <v>0</v>
      </c>
      <c r="L194" s="408">
        <f t="shared" si="252"/>
        <v>0</v>
      </c>
      <c r="M194" s="324">
        <f>SUM(M195,M230,M269)</f>
        <v>0</v>
      </c>
      <c r="N194" s="301">
        <f t="shared" ref="N194:O194" si="253">SUM(N195,N230,N269)</f>
        <v>0</v>
      </c>
      <c r="O194" s="306">
        <f t="shared" si="253"/>
        <v>0</v>
      </c>
      <c r="P194" s="346"/>
      <c r="R194" s="204"/>
    </row>
    <row r="195" spans="1:18" hidden="1" x14ac:dyDescent="0.25">
      <c r="A195" s="101">
        <v>5000</v>
      </c>
      <c r="B195" s="101" t="s">
        <v>175</v>
      </c>
      <c r="C195" s="102">
        <f t="shared" si="184"/>
        <v>0</v>
      </c>
      <c r="D195" s="226">
        <f>D196+D204</f>
        <v>0</v>
      </c>
      <c r="E195" s="386">
        <f t="shared" ref="E195:F195" si="254">E196+E204</f>
        <v>0</v>
      </c>
      <c r="F195" s="410">
        <f t="shared" si="254"/>
        <v>0</v>
      </c>
      <c r="G195" s="226">
        <f>G196+G204</f>
        <v>0</v>
      </c>
      <c r="H195" s="137">
        <f t="shared" ref="H195:I195" si="255">H196+H204</f>
        <v>0</v>
      </c>
      <c r="I195" s="410">
        <f t="shared" si="255"/>
        <v>0</v>
      </c>
      <c r="J195" s="259">
        <f>J196+J204</f>
        <v>0</v>
      </c>
      <c r="K195" s="386">
        <f t="shared" ref="K195:L195" si="256">K196+K204</f>
        <v>0</v>
      </c>
      <c r="L195" s="410">
        <f t="shared" si="256"/>
        <v>0</v>
      </c>
      <c r="M195" s="102">
        <f>M196+M204</f>
        <v>0</v>
      </c>
      <c r="N195" s="103">
        <f t="shared" ref="N195:O195" si="257">N196+N204</f>
        <v>0</v>
      </c>
      <c r="O195" s="104">
        <f t="shared" si="257"/>
        <v>0</v>
      </c>
      <c r="P195" s="343"/>
      <c r="R195" s="204"/>
    </row>
    <row r="196" spans="1:18" hidden="1" x14ac:dyDescent="0.25">
      <c r="A196" s="46">
        <v>5100</v>
      </c>
      <c r="B196" s="105" t="s">
        <v>176</v>
      </c>
      <c r="C196" s="47">
        <f t="shared" si="184"/>
        <v>0</v>
      </c>
      <c r="D196" s="227">
        <f>D197+D198+D201+D202+D203</f>
        <v>0</v>
      </c>
      <c r="E196" s="387">
        <f t="shared" ref="E196:F196" si="258">E197+E198+E201+E202+E203</f>
        <v>0</v>
      </c>
      <c r="F196" s="402">
        <f t="shared" si="258"/>
        <v>0</v>
      </c>
      <c r="G196" s="227">
        <f>G197+G198+G201+G202+G203</f>
        <v>0</v>
      </c>
      <c r="H196" s="126">
        <f t="shared" ref="H196:I196" si="259">H197+H198+H201+H202+H203</f>
        <v>0</v>
      </c>
      <c r="I196" s="402">
        <f t="shared" si="259"/>
        <v>0</v>
      </c>
      <c r="J196" s="106">
        <f>J197+J198+J201+J202+J203</f>
        <v>0</v>
      </c>
      <c r="K196" s="387">
        <f t="shared" ref="K196:L196" si="260">K197+K198+K201+K202+K203</f>
        <v>0</v>
      </c>
      <c r="L196" s="402">
        <f t="shared" si="260"/>
        <v>0</v>
      </c>
      <c r="M196" s="47">
        <f>M197+M198+M201+M202+M203</f>
        <v>0</v>
      </c>
      <c r="N196" s="50">
        <f t="shared" ref="N196:O196" si="261">N197+N198+N201+N202+N203</f>
        <v>0</v>
      </c>
      <c r="O196" s="117">
        <f t="shared" si="261"/>
        <v>0</v>
      </c>
      <c r="P196" s="123"/>
      <c r="R196" s="204"/>
    </row>
    <row r="197" spans="1:18" hidden="1" x14ac:dyDescent="0.25">
      <c r="A197" s="808">
        <v>5110</v>
      </c>
      <c r="B197" s="52" t="s">
        <v>177</v>
      </c>
      <c r="C197" s="53">
        <f t="shared" si="184"/>
        <v>0</v>
      </c>
      <c r="D197" s="228">
        <v>0</v>
      </c>
      <c r="E197" s="55"/>
      <c r="F197" s="283">
        <f>D197+E197</f>
        <v>0</v>
      </c>
      <c r="G197" s="228"/>
      <c r="H197" s="260"/>
      <c r="I197" s="120">
        <f>G197+H197</f>
        <v>0</v>
      </c>
      <c r="J197" s="260">
        <v>0</v>
      </c>
      <c r="K197" s="55"/>
      <c r="L197" s="139">
        <f>J197+K197</f>
        <v>0</v>
      </c>
      <c r="M197" s="319"/>
      <c r="N197" s="55"/>
      <c r="O197" s="120">
        <f>M197+N197</f>
        <v>0</v>
      </c>
      <c r="P197" s="110"/>
      <c r="R197" s="204"/>
    </row>
    <row r="198" spans="1:18" ht="24" hidden="1" x14ac:dyDescent="0.25">
      <c r="A198" s="112">
        <v>5120</v>
      </c>
      <c r="B198" s="57" t="s">
        <v>178</v>
      </c>
      <c r="C198" s="58">
        <f t="shared" si="184"/>
        <v>0</v>
      </c>
      <c r="D198" s="230">
        <f>D199+D200</f>
        <v>0</v>
      </c>
      <c r="E198" s="392">
        <f t="shared" ref="E198:F198" si="262">E199+E200</f>
        <v>0</v>
      </c>
      <c r="F198" s="400">
        <f t="shared" si="262"/>
        <v>0</v>
      </c>
      <c r="G198" s="230">
        <f>G199+G200</f>
        <v>0</v>
      </c>
      <c r="H198" s="135">
        <f t="shared" ref="H198:I198" si="263">H199+H200</f>
        <v>0</v>
      </c>
      <c r="I198" s="400">
        <f t="shared" si="263"/>
        <v>0</v>
      </c>
      <c r="J198" s="121">
        <f>J199+J200</f>
        <v>0</v>
      </c>
      <c r="K198" s="392">
        <f t="shared" ref="K198:L198" si="264">K199+K200</f>
        <v>0</v>
      </c>
      <c r="L198" s="400">
        <f t="shared" si="264"/>
        <v>0</v>
      </c>
      <c r="M198" s="58">
        <f>M199+M200</f>
        <v>0</v>
      </c>
      <c r="N198" s="113">
        <f t="shared" ref="N198:O198" si="265">N199+N200</f>
        <v>0</v>
      </c>
      <c r="O198" s="114">
        <f t="shared" si="265"/>
        <v>0</v>
      </c>
      <c r="P198" s="111"/>
      <c r="R198" s="204"/>
    </row>
    <row r="199" spans="1:18" hidden="1" x14ac:dyDescent="0.25">
      <c r="A199" s="38">
        <v>5121</v>
      </c>
      <c r="B199" s="57" t="s">
        <v>179</v>
      </c>
      <c r="C199" s="58">
        <f t="shared" si="184"/>
        <v>0</v>
      </c>
      <c r="D199" s="229">
        <v>0</v>
      </c>
      <c r="E199" s="389"/>
      <c r="F199" s="400">
        <f t="shared" ref="F199:F203" si="266">D199+E199</f>
        <v>0</v>
      </c>
      <c r="G199" s="229"/>
      <c r="H199" s="390"/>
      <c r="I199" s="400">
        <f t="shared" ref="I199:I203" si="267">G199+H199</f>
        <v>0</v>
      </c>
      <c r="J199" s="261">
        <v>0</v>
      </c>
      <c r="K199" s="389"/>
      <c r="L199" s="400">
        <f t="shared" ref="L199:L203" si="268">J199+K199</f>
        <v>0</v>
      </c>
      <c r="M199" s="320"/>
      <c r="N199" s="60"/>
      <c r="O199" s="114">
        <f t="shared" ref="O199:O203" si="269">M199+N199</f>
        <v>0</v>
      </c>
      <c r="P199" s="111"/>
      <c r="R199" s="204"/>
    </row>
    <row r="200" spans="1:18" ht="24" hidden="1" x14ac:dyDescent="0.25">
      <c r="A200" s="38">
        <v>5129</v>
      </c>
      <c r="B200" s="57" t="s">
        <v>180</v>
      </c>
      <c r="C200" s="58">
        <f t="shared" si="184"/>
        <v>0</v>
      </c>
      <c r="D200" s="229">
        <v>0</v>
      </c>
      <c r="E200" s="60"/>
      <c r="F200" s="146">
        <f t="shared" si="266"/>
        <v>0</v>
      </c>
      <c r="G200" s="229"/>
      <c r="H200" s="261"/>
      <c r="I200" s="114">
        <f t="shared" si="267"/>
        <v>0</v>
      </c>
      <c r="J200" s="261">
        <v>0</v>
      </c>
      <c r="K200" s="60"/>
      <c r="L200" s="135">
        <f t="shared" si="268"/>
        <v>0</v>
      </c>
      <c r="M200" s="320"/>
      <c r="N200" s="60"/>
      <c r="O200" s="114">
        <f t="shared" si="269"/>
        <v>0</v>
      </c>
      <c r="P200" s="111"/>
      <c r="R200" s="204"/>
    </row>
    <row r="201" spans="1:18" hidden="1" x14ac:dyDescent="0.25">
      <c r="A201" s="112">
        <v>5130</v>
      </c>
      <c r="B201" s="57" t="s">
        <v>181</v>
      </c>
      <c r="C201" s="58">
        <f t="shared" si="184"/>
        <v>0</v>
      </c>
      <c r="D201" s="229">
        <v>0</v>
      </c>
      <c r="E201" s="60"/>
      <c r="F201" s="146">
        <f t="shared" si="266"/>
        <v>0</v>
      </c>
      <c r="G201" s="229"/>
      <c r="H201" s="261"/>
      <c r="I201" s="114">
        <f t="shared" si="267"/>
        <v>0</v>
      </c>
      <c r="J201" s="261">
        <v>0</v>
      </c>
      <c r="K201" s="60"/>
      <c r="L201" s="135">
        <f t="shared" si="268"/>
        <v>0</v>
      </c>
      <c r="M201" s="320"/>
      <c r="N201" s="60"/>
      <c r="O201" s="114">
        <f t="shared" si="269"/>
        <v>0</v>
      </c>
      <c r="P201" s="111"/>
      <c r="R201" s="204"/>
    </row>
    <row r="202" spans="1:18" hidden="1" x14ac:dyDescent="0.25">
      <c r="A202" s="112">
        <v>5140</v>
      </c>
      <c r="B202" s="57" t="s">
        <v>182</v>
      </c>
      <c r="C202" s="58">
        <f t="shared" si="184"/>
        <v>0</v>
      </c>
      <c r="D202" s="229">
        <v>0</v>
      </c>
      <c r="E202" s="60"/>
      <c r="F202" s="146">
        <f t="shared" si="266"/>
        <v>0</v>
      </c>
      <c r="G202" s="229"/>
      <c r="H202" s="261"/>
      <c r="I202" s="114">
        <f t="shared" si="267"/>
        <v>0</v>
      </c>
      <c r="J202" s="261">
        <v>0</v>
      </c>
      <c r="K202" s="60"/>
      <c r="L202" s="135">
        <f t="shared" si="268"/>
        <v>0</v>
      </c>
      <c r="M202" s="320"/>
      <c r="N202" s="60"/>
      <c r="O202" s="114">
        <f t="shared" si="269"/>
        <v>0</v>
      </c>
      <c r="P202" s="111"/>
      <c r="R202" s="204"/>
    </row>
    <row r="203" spans="1:18" ht="24" hidden="1" x14ac:dyDescent="0.25">
      <c r="A203" s="112">
        <v>5170</v>
      </c>
      <c r="B203" s="57" t="s">
        <v>183</v>
      </c>
      <c r="C203" s="58">
        <f t="shared" si="184"/>
        <v>0</v>
      </c>
      <c r="D203" s="229">
        <v>0</v>
      </c>
      <c r="E203" s="60"/>
      <c r="F203" s="146">
        <f t="shared" si="266"/>
        <v>0</v>
      </c>
      <c r="G203" s="229"/>
      <c r="H203" s="261"/>
      <c r="I203" s="114">
        <f t="shared" si="267"/>
        <v>0</v>
      </c>
      <c r="J203" s="261">
        <v>0</v>
      </c>
      <c r="K203" s="60"/>
      <c r="L203" s="135">
        <f t="shared" si="268"/>
        <v>0</v>
      </c>
      <c r="M203" s="320"/>
      <c r="N203" s="60"/>
      <c r="O203" s="114">
        <f t="shared" si="269"/>
        <v>0</v>
      </c>
      <c r="P203" s="111"/>
      <c r="R203" s="204"/>
    </row>
    <row r="204" spans="1:18" hidden="1" x14ac:dyDescent="0.25">
      <c r="A204" s="46">
        <v>5200</v>
      </c>
      <c r="B204" s="105" t="s">
        <v>184</v>
      </c>
      <c r="C204" s="47">
        <f t="shared" si="184"/>
        <v>0</v>
      </c>
      <c r="D204" s="227">
        <f>D205+D215+D216+D225+D226+D227+D229</f>
        <v>0</v>
      </c>
      <c r="E204" s="387">
        <f t="shared" ref="E204:F204" si="270">E205+E215+E216+E225+E226+E227+E229</f>
        <v>0</v>
      </c>
      <c r="F204" s="402">
        <f t="shared" si="270"/>
        <v>0</v>
      </c>
      <c r="G204" s="227">
        <f>G205+G215+G216+G225+G226+G227+G229</f>
        <v>0</v>
      </c>
      <c r="H204" s="126">
        <f t="shared" ref="H204:I204" si="271">H205+H215+H216+H225+H226+H227+H229</f>
        <v>0</v>
      </c>
      <c r="I204" s="402">
        <f t="shared" si="271"/>
        <v>0</v>
      </c>
      <c r="J204" s="106">
        <f>J205+J215+J216+J225+J226+J227+J229</f>
        <v>0</v>
      </c>
      <c r="K204" s="387">
        <f t="shared" ref="K204:L204" si="272">K205+K215+K216+K225+K226+K227+K229</f>
        <v>0</v>
      </c>
      <c r="L204" s="402">
        <f t="shared" si="272"/>
        <v>0</v>
      </c>
      <c r="M204" s="47">
        <f>M205+M215+M216+M225+M226+M227+M229</f>
        <v>0</v>
      </c>
      <c r="N204" s="50">
        <f t="shared" ref="N204:O204" si="273">N205+N215+N216+N225+N226+N227+N229</f>
        <v>0</v>
      </c>
      <c r="O204" s="117">
        <f t="shared" si="273"/>
        <v>0</v>
      </c>
      <c r="P204" s="123"/>
      <c r="R204" s="204"/>
    </row>
    <row r="205" spans="1:18" hidden="1" x14ac:dyDescent="0.25">
      <c r="A205" s="107">
        <v>5210</v>
      </c>
      <c r="B205" s="78" t="s">
        <v>185</v>
      </c>
      <c r="C205" s="84">
        <f t="shared" si="184"/>
        <v>0</v>
      </c>
      <c r="D205" s="132">
        <f>SUM(D206:D214)</f>
        <v>0</v>
      </c>
      <c r="E205" s="108">
        <f t="shared" ref="E205:F205" si="274">SUM(E206:E214)</f>
        <v>0</v>
      </c>
      <c r="F205" s="282">
        <f t="shared" si="274"/>
        <v>0</v>
      </c>
      <c r="G205" s="132">
        <f>SUM(G206:G214)</f>
        <v>0</v>
      </c>
      <c r="H205" s="205">
        <f t="shared" ref="H205:I205" si="275">SUM(H206:H214)</f>
        <v>0</v>
      </c>
      <c r="I205" s="109">
        <f t="shared" si="275"/>
        <v>0</v>
      </c>
      <c r="J205" s="205">
        <f>SUM(J206:J214)</f>
        <v>0</v>
      </c>
      <c r="K205" s="108">
        <f t="shared" ref="K205:L205" si="276">SUM(K206:K214)</f>
        <v>0</v>
      </c>
      <c r="L205" s="136">
        <f t="shared" si="276"/>
        <v>0</v>
      </c>
      <c r="M205" s="84">
        <f>SUM(M206:M214)</f>
        <v>0</v>
      </c>
      <c r="N205" s="108">
        <f t="shared" ref="N205:O205" si="277">SUM(N206:N214)</f>
        <v>0</v>
      </c>
      <c r="O205" s="109">
        <f t="shared" si="277"/>
        <v>0</v>
      </c>
      <c r="P205" s="116"/>
      <c r="R205" s="204"/>
    </row>
    <row r="206" spans="1:18" hidden="1" x14ac:dyDescent="0.25">
      <c r="A206" s="33">
        <v>5211</v>
      </c>
      <c r="B206" s="52" t="s">
        <v>186</v>
      </c>
      <c r="C206" s="53">
        <f t="shared" si="184"/>
        <v>0</v>
      </c>
      <c r="D206" s="228">
        <v>0</v>
      </c>
      <c r="E206" s="55"/>
      <c r="F206" s="283">
        <f t="shared" ref="F206:F215" si="278">D206+E206</f>
        <v>0</v>
      </c>
      <c r="G206" s="228"/>
      <c r="H206" s="260"/>
      <c r="I206" s="120">
        <f t="shared" ref="I206:I215" si="279">G206+H206</f>
        <v>0</v>
      </c>
      <c r="J206" s="260">
        <v>0</v>
      </c>
      <c r="K206" s="55"/>
      <c r="L206" s="139">
        <f t="shared" ref="L206:L215" si="280">J206+K206</f>
        <v>0</v>
      </c>
      <c r="M206" s="319"/>
      <c r="N206" s="55"/>
      <c r="O206" s="120">
        <f t="shared" ref="O206:O215" si="281">M206+N206</f>
        <v>0</v>
      </c>
      <c r="P206" s="110"/>
      <c r="R206" s="204"/>
    </row>
    <row r="207" spans="1:18" hidden="1" x14ac:dyDescent="0.25">
      <c r="A207" s="38">
        <v>5212</v>
      </c>
      <c r="B207" s="57" t="s">
        <v>187</v>
      </c>
      <c r="C207" s="58">
        <f t="shared" si="184"/>
        <v>0</v>
      </c>
      <c r="D207" s="229">
        <v>0</v>
      </c>
      <c r="E207" s="60"/>
      <c r="F207" s="146">
        <f t="shared" si="278"/>
        <v>0</v>
      </c>
      <c r="G207" s="229"/>
      <c r="H207" s="261"/>
      <c r="I207" s="114">
        <f t="shared" si="279"/>
        <v>0</v>
      </c>
      <c r="J207" s="261">
        <v>0</v>
      </c>
      <c r="K207" s="60"/>
      <c r="L207" s="135">
        <f t="shared" si="280"/>
        <v>0</v>
      </c>
      <c r="M207" s="320"/>
      <c r="N207" s="60"/>
      <c r="O207" s="114">
        <f t="shared" si="281"/>
        <v>0</v>
      </c>
      <c r="P207" s="111"/>
      <c r="R207" s="204"/>
    </row>
    <row r="208" spans="1:18" hidden="1" x14ac:dyDescent="0.25">
      <c r="A208" s="38">
        <v>5213</v>
      </c>
      <c r="B208" s="57" t="s">
        <v>188</v>
      </c>
      <c r="C208" s="58">
        <f t="shared" si="184"/>
        <v>0</v>
      </c>
      <c r="D208" s="229">
        <v>0</v>
      </c>
      <c r="E208" s="60"/>
      <c r="F208" s="146">
        <f t="shared" si="278"/>
        <v>0</v>
      </c>
      <c r="G208" s="229"/>
      <c r="H208" s="261"/>
      <c r="I208" s="114">
        <f t="shared" si="279"/>
        <v>0</v>
      </c>
      <c r="J208" s="261">
        <v>0</v>
      </c>
      <c r="K208" s="60"/>
      <c r="L208" s="135">
        <f t="shared" si="280"/>
        <v>0</v>
      </c>
      <c r="M208" s="320"/>
      <c r="N208" s="60"/>
      <c r="O208" s="114">
        <f t="shared" si="281"/>
        <v>0</v>
      </c>
      <c r="P208" s="111"/>
      <c r="R208" s="204"/>
    </row>
    <row r="209" spans="1:18" hidden="1" x14ac:dyDescent="0.25">
      <c r="A209" s="38">
        <v>5214</v>
      </c>
      <c r="B209" s="57" t="s">
        <v>189</v>
      </c>
      <c r="C209" s="58">
        <f t="shared" si="184"/>
        <v>0</v>
      </c>
      <c r="D209" s="229">
        <v>0</v>
      </c>
      <c r="E209" s="60"/>
      <c r="F209" s="146">
        <f t="shared" si="278"/>
        <v>0</v>
      </c>
      <c r="G209" s="229"/>
      <c r="H209" s="261"/>
      <c r="I209" s="114">
        <f t="shared" si="279"/>
        <v>0</v>
      </c>
      <c r="J209" s="261">
        <v>0</v>
      </c>
      <c r="K209" s="60"/>
      <c r="L209" s="135">
        <f t="shared" si="280"/>
        <v>0</v>
      </c>
      <c r="M209" s="320"/>
      <c r="N209" s="60"/>
      <c r="O209" s="114">
        <f t="shared" si="281"/>
        <v>0</v>
      </c>
      <c r="P209" s="111"/>
      <c r="R209" s="204"/>
    </row>
    <row r="210" spans="1:18" hidden="1" x14ac:dyDescent="0.25">
      <c r="A210" s="38">
        <v>5215</v>
      </c>
      <c r="B210" s="57" t="s">
        <v>190</v>
      </c>
      <c r="C210" s="58">
        <f t="shared" si="184"/>
        <v>0</v>
      </c>
      <c r="D210" s="229">
        <v>0</v>
      </c>
      <c r="E210" s="60"/>
      <c r="F210" s="146">
        <f t="shared" si="278"/>
        <v>0</v>
      </c>
      <c r="G210" s="229"/>
      <c r="H210" s="261"/>
      <c r="I210" s="114">
        <f t="shared" si="279"/>
        <v>0</v>
      </c>
      <c r="J210" s="261">
        <v>0</v>
      </c>
      <c r="K210" s="60"/>
      <c r="L210" s="135">
        <f t="shared" si="280"/>
        <v>0</v>
      </c>
      <c r="M210" s="320"/>
      <c r="N210" s="60"/>
      <c r="O210" s="114">
        <f t="shared" si="281"/>
        <v>0</v>
      </c>
      <c r="P210" s="111"/>
      <c r="R210" s="204"/>
    </row>
    <row r="211" spans="1:18" ht="14.25" hidden="1" customHeight="1" x14ac:dyDescent="0.25">
      <c r="A211" s="38">
        <v>5216</v>
      </c>
      <c r="B211" s="57" t="s">
        <v>191</v>
      </c>
      <c r="C211" s="58">
        <f t="shared" si="184"/>
        <v>0</v>
      </c>
      <c r="D211" s="229">
        <v>0</v>
      </c>
      <c r="E211" s="60"/>
      <c r="F211" s="146">
        <f t="shared" si="278"/>
        <v>0</v>
      </c>
      <c r="G211" s="229"/>
      <c r="H211" s="261"/>
      <c r="I211" s="114">
        <f t="shared" si="279"/>
        <v>0</v>
      </c>
      <c r="J211" s="261">
        <v>0</v>
      </c>
      <c r="K211" s="60"/>
      <c r="L211" s="135">
        <f t="shared" si="280"/>
        <v>0</v>
      </c>
      <c r="M211" s="320"/>
      <c r="N211" s="60"/>
      <c r="O211" s="114">
        <f t="shared" si="281"/>
        <v>0</v>
      </c>
      <c r="P211" s="111"/>
      <c r="R211" s="204"/>
    </row>
    <row r="212" spans="1:18" hidden="1" x14ac:dyDescent="0.25">
      <c r="A212" s="38">
        <v>5217</v>
      </c>
      <c r="B212" s="57" t="s">
        <v>192</v>
      </c>
      <c r="C212" s="58">
        <f t="shared" si="184"/>
        <v>0</v>
      </c>
      <c r="D212" s="229">
        <v>0</v>
      </c>
      <c r="E212" s="60"/>
      <c r="F212" s="146">
        <f t="shared" si="278"/>
        <v>0</v>
      </c>
      <c r="G212" s="229"/>
      <c r="H212" s="261"/>
      <c r="I212" s="114">
        <f t="shared" si="279"/>
        <v>0</v>
      </c>
      <c r="J212" s="261">
        <v>0</v>
      </c>
      <c r="K212" s="60"/>
      <c r="L212" s="135">
        <f t="shared" si="280"/>
        <v>0</v>
      </c>
      <c r="M212" s="320"/>
      <c r="N212" s="60"/>
      <c r="O212" s="114">
        <f t="shared" si="281"/>
        <v>0</v>
      </c>
      <c r="P212" s="111"/>
      <c r="R212" s="204"/>
    </row>
    <row r="213" spans="1:18" hidden="1" x14ac:dyDescent="0.25">
      <c r="A213" s="38">
        <v>5218</v>
      </c>
      <c r="B213" s="57" t="s">
        <v>193</v>
      </c>
      <c r="C213" s="58">
        <f t="shared" ref="C213:C276" si="282">F213+I213+L213+O213</f>
        <v>0</v>
      </c>
      <c r="D213" s="229">
        <v>0</v>
      </c>
      <c r="E213" s="60"/>
      <c r="F213" s="146">
        <f t="shared" si="278"/>
        <v>0</v>
      </c>
      <c r="G213" s="229"/>
      <c r="H213" s="261"/>
      <c r="I213" s="114">
        <f t="shared" si="279"/>
        <v>0</v>
      </c>
      <c r="J213" s="261">
        <v>0</v>
      </c>
      <c r="K213" s="60"/>
      <c r="L213" s="135">
        <f t="shared" si="280"/>
        <v>0</v>
      </c>
      <c r="M213" s="320"/>
      <c r="N213" s="60"/>
      <c r="O213" s="114">
        <f t="shared" si="281"/>
        <v>0</v>
      </c>
      <c r="P213" s="111"/>
      <c r="R213" s="204"/>
    </row>
    <row r="214" spans="1:18" hidden="1" x14ac:dyDescent="0.25">
      <c r="A214" s="38">
        <v>5219</v>
      </c>
      <c r="B214" s="57" t="s">
        <v>194</v>
      </c>
      <c r="C214" s="58">
        <f t="shared" si="282"/>
        <v>0</v>
      </c>
      <c r="D214" s="229">
        <v>0</v>
      </c>
      <c r="E214" s="60"/>
      <c r="F214" s="146">
        <f t="shared" si="278"/>
        <v>0</v>
      </c>
      <c r="G214" s="229"/>
      <c r="H214" s="261"/>
      <c r="I214" s="114">
        <f t="shared" si="279"/>
        <v>0</v>
      </c>
      <c r="J214" s="261">
        <v>0</v>
      </c>
      <c r="K214" s="60"/>
      <c r="L214" s="135">
        <f t="shared" si="280"/>
        <v>0</v>
      </c>
      <c r="M214" s="320"/>
      <c r="N214" s="60"/>
      <c r="O214" s="114">
        <f t="shared" si="281"/>
        <v>0</v>
      </c>
      <c r="P214" s="111"/>
      <c r="R214" s="204"/>
    </row>
    <row r="215" spans="1:18" ht="13.5" hidden="1" customHeight="1" x14ac:dyDescent="0.25">
      <c r="A215" s="112">
        <v>5220</v>
      </c>
      <c r="B215" s="57" t="s">
        <v>195</v>
      </c>
      <c r="C215" s="58">
        <f t="shared" si="282"/>
        <v>0</v>
      </c>
      <c r="D215" s="229">
        <v>0</v>
      </c>
      <c r="E215" s="60"/>
      <c r="F215" s="146">
        <f t="shared" si="278"/>
        <v>0</v>
      </c>
      <c r="G215" s="229"/>
      <c r="H215" s="261"/>
      <c r="I215" s="114">
        <f t="shared" si="279"/>
        <v>0</v>
      </c>
      <c r="J215" s="261">
        <v>0</v>
      </c>
      <c r="K215" s="60"/>
      <c r="L215" s="135">
        <f t="shared" si="280"/>
        <v>0</v>
      </c>
      <c r="M215" s="320"/>
      <c r="N215" s="60"/>
      <c r="O215" s="114">
        <f t="shared" si="281"/>
        <v>0</v>
      </c>
      <c r="P215" s="111"/>
      <c r="R215" s="204"/>
    </row>
    <row r="216" spans="1:18" hidden="1" x14ac:dyDescent="0.25">
      <c r="A216" s="112">
        <v>5230</v>
      </c>
      <c r="B216" s="57" t="s">
        <v>196</v>
      </c>
      <c r="C216" s="58">
        <f t="shared" si="282"/>
        <v>0</v>
      </c>
      <c r="D216" s="230">
        <f>SUM(D217:D224)</f>
        <v>0</v>
      </c>
      <c r="E216" s="392">
        <f t="shared" ref="E216:F216" si="283">SUM(E217:E224)</f>
        <v>0</v>
      </c>
      <c r="F216" s="400">
        <f t="shared" si="283"/>
        <v>0</v>
      </c>
      <c r="G216" s="230">
        <f>SUM(G217:G224)</f>
        <v>0</v>
      </c>
      <c r="H216" s="135">
        <f t="shared" ref="H216:I216" si="284">SUM(H217:H224)</f>
        <v>0</v>
      </c>
      <c r="I216" s="400">
        <f t="shared" si="284"/>
        <v>0</v>
      </c>
      <c r="J216" s="121">
        <f>SUM(J217:J224)</f>
        <v>0</v>
      </c>
      <c r="K216" s="392">
        <f t="shared" ref="K216:L216" si="285">SUM(K217:K224)</f>
        <v>0</v>
      </c>
      <c r="L216" s="400">
        <f t="shared" si="285"/>
        <v>0</v>
      </c>
      <c r="M216" s="58">
        <f>SUM(M217:M224)</f>
        <v>0</v>
      </c>
      <c r="N216" s="113">
        <f t="shared" ref="N216:O216" si="286">SUM(N217:N224)</f>
        <v>0</v>
      </c>
      <c r="O216" s="114">
        <f t="shared" si="286"/>
        <v>0</v>
      </c>
      <c r="P216" s="111"/>
      <c r="R216" s="204"/>
    </row>
    <row r="217" spans="1:18" hidden="1" x14ac:dyDescent="0.25">
      <c r="A217" s="38">
        <v>5231</v>
      </c>
      <c r="B217" s="57" t="s">
        <v>197</v>
      </c>
      <c r="C217" s="58">
        <f t="shared" si="282"/>
        <v>0</v>
      </c>
      <c r="D217" s="229">
        <v>0</v>
      </c>
      <c r="E217" s="60"/>
      <c r="F217" s="146">
        <f t="shared" ref="F217:F226" si="287">D217+E217</f>
        <v>0</v>
      </c>
      <c r="G217" s="229"/>
      <c r="H217" s="261"/>
      <c r="I217" s="114">
        <f t="shared" ref="I217:I226" si="288">G217+H217</f>
        <v>0</v>
      </c>
      <c r="J217" s="261">
        <v>0</v>
      </c>
      <c r="K217" s="60"/>
      <c r="L217" s="135">
        <f t="shared" ref="L217:L226" si="289">J217+K217</f>
        <v>0</v>
      </c>
      <c r="M217" s="320"/>
      <c r="N217" s="60"/>
      <c r="O217" s="114">
        <f t="shared" ref="O217:O226" si="290">M217+N217</f>
        <v>0</v>
      </c>
      <c r="P217" s="111"/>
      <c r="R217" s="204"/>
    </row>
    <row r="218" spans="1:18" hidden="1" x14ac:dyDescent="0.25">
      <c r="A218" s="38">
        <v>5232</v>
      </c>
      <c r="B218" s="57" t="s">
        <v>198</v>
      </c>
      <c r="C218" s="58">
        <f t="shared" si="282"/>
        <v>0</v>
      </c>
      <c r="D218" s="229">
        <v>0</v>
      </c>
      <c r="E218" s="60"/>
      <c r="F218" s="146">
        <f t="shared" si="287"/>
        <v>0</v>
      </c>
      <c r="G218" s="229"/>
      <c r="H218" s="261"/>
      <c r="I218" s="114">
        <f t="shared" si="288"/>
        <v>0</v>
      </c>
      <c r="J218" s="261">
        <v>0</v>
      </c>
      <c r="K218" s="60"/>
      <c r="L218" s="135">
        <f t="shared" si="289"/>
        <v>0</v>
      </c>
      <c r="M218" s="320"/>
      <c r="N218" s="60"/>
      <c r="O218" s="114">
        <f t="shared" si="290"/>
        <v>0</v>
      </c>
      <c r="P218" s="111"/>
      <c r="R218" s="204"/>
    </row>
    <row r="219" spans="1:18" hidden="1" x14ac:dyDescent="0.25">
      <c r="A219" s="38">
        <v>5233</v>
      </c>
      <c r="B219" s="57" t="s">
        <v>199</v>
      </c>
      <c r="C219" s="58">
        <f t="shared" si="282"/>
        <v>0</v>
      </c>
      <c r="D219" s="229">
        <v>0</v>
      </c>
      <c r="E219" s="60"/>
      <c r="F219" s="146">
        <f t="shared" si="287"/>
        <v>0</v>
      </c>
      <c r="G219" s="229"/>
      <c r="H219" s="261"/>
      <c r="I219" s="114">
        <f t="shared" si="288"/>
        <v>0</v>
      </c>
      <c r="J219" s="261">
        <v>0</v>
      </c>
      <c r="K219" s="60"/>
      <c r="L219" s="135">
        <f t="shared" si="289"/>
        <v>0</v>
      </c>
      <c r="M219" s="320"/>
      <c r="N219" s="60"/>
      <c r="O219" s="114">
        <f t="shared" si="290"/>
        <v>0</v>
      </c>
      <c r="P219" s="111"/>
      <c r="R219" s="204"/>
    </row>
    <row r="220" spans="1:18" ht="24" hidden="1" x14ac:dyDescent="0.25">
      <c r="A220" s="38">
        <v>5234</v>
      </c>
      <c r="B220" s="57" t="s">
        <v>200</v>
      </c>
      <c r="C220" s="58">
        <f t="shared" si="282"/>
        <v>0</v>
      </c>
      <c r="D220" s="229">
        <v>0</v>
      </c>
      <c r="E220" s="60"/>
      <c r="F220" s="146">
        <f t="shared" si="287"/>
        <v>0</v>
      </c>
      <c r="G220" s="229"/>
      <c r="H220" s="261"/>
      <c r="I220" s="114">
        <f t="shared" si="288"/>
        <v>0</v>
      </c>
      <c r="J220" s="261">
        <v>0</v>
      </c>
      <c r="K220" s="60"/>
      <c r="L220" s="135">
        <f t="shared" si="289"/>
        <v>0</v>
      </c>
      <c r="M220" s="320"/>
      <c r="N220" s="60"/>
      <c r="O220" s="114">
        <f t="shared" si="290"/>
        <v>0</v>
      </c>
      <c r="P220" s="111"/>
      <c r="R220" s="204"/>
    </row>
    <row r="221" spans="1:18" ht="14.25" hidden="1" customHeight="1" x14ac:dyDescent="0.25">
      <c r="A221" s="38">
        <v>5236</v>
      </c>
      <c r="B221" s="57" t="s">
        <v>201</v>
      </c>
      <c r="C221" s="58">
        <f t="shared" si="282"/>
        <v>0</v>
      </c>
      <c r="D221" s="229">
        <v>0</v>
      </c>
      <c r="E221" s="60"/>
      <c r="F221" s="146">
        <f t="shared" si="287"/>
        <v>0</v>
      </c>
      <c r="G221" s="229"/>
      <c r="H221" s="261"/>
      <c r="I221" s="114">
        <f t="shared" si="288"/>
        <v>0</v>
      </c>
      <c r="J221" s="261">
        <v>0</v>
      </c>
      <c r="K221" s="60"/>
      <c r="L221" s="135">
        <f t="shared" si="289"/>
        <v>0</v>
      </c>
      <c r="M221" s="320"/>
      <c r="N221" s="60"/>
      <c r="O221" s="114">
        <f t="shared" si="290"/>
        <v>0</v>
      </c>
      <c r="P221" s="111"/>
      <c r="R221" s="204"/>
    </row>
    <row r="222" spans="1:18" ht="14.25" hidden="1" customHeight="1" x14ac:dyDescent="0.25">
      <c r="A222" s="38">
        <v>5237</v>
      </c>
      <c r="B222" s="57" t="s">
        <v>202</v>
      </c>
      <c r="C222" s="58">
        <f t="shared" si="282"/>
        <v>0</v>
      </c>
      <c r="D222" s="229">
        <v>0</v>
      </c>
      <c r="E222" s="60"/>
      <c r="F222" s="146">
        <f t="shared" si="287"/>
        <v>0</v>
      </c>
      <c r="G222" s="229"/>
      <c r="H222" s="261"/>
      <c r="I222" s="114">
        <f t="shared" si="288"/>
        <v>0</v>
      </c>
      <c r="J222" s="261">
        <v>0</v>
      </c>
      <c r="K222" s="60"/>
      <c r="L222" s="135">
        <f t="shared" si="289"/>
        <v>0</v>
      </c>
      <c r="M222" s="320"/>
      <c r="N222" s="60"/>
      <c r="O222" s="114">
        <f t="shared" si="290"/>
        <v>0</v>
      </c>
      <c r="P222" s="111"/>
      <c r="R222" s="204"/>
    </row>
    <row r="223" spans="1:18" ht="24" hidden="1" x14ac:dyDescent="0.25">
      <c r="A223" s="38">
        <v>5238</v>
      </c>
      <c r="B223" s="57" t="s">
        <v>203</v>
      </c>
      <c r="C223" s="58">
        <f t="shared" si="282"/>
        <v>0</v>
      </c>
      <c r="D223" s="229">
        <v>0</v>
      </c>
      <c r="E223" s="389"/>
      <c r="F223" s="400">
        <f t="shared" si="287"/>
        <v>0</v>
      </c>
      <c r="G223" s="229"/>
      <c r="H223" s="390"/>
      <c r="I223" s="400">
        <f t="shared" si="288"/>
        <v>0</v>
      </c>
      <c r="J223" s="261">
        <v>0</v>
      </c>
      <c r="K223" s="389"/>
      <c r="L223" s="400">
        <f t="shared" si="289"/>
        <v>0</v>
      </c>
      <c r="M223" s="320"/>
      <c r="N223" s="60"/>
      <c r="O223" s="114">
        <f t="shared" si="290"/>
        <v>0</v>
      </c>
      <c r="P223" s="111"/>
      <c r="R223" s="204"/>
    </row>
    <row r="224" spans="1:18" ht="24" hidden="1" x14ac:dyDescent="0.25">
      <c r="A224" s="38">
        <v>5239</v>
      </c>
      <c r="B224" s="57" t="s">
        <v>204</v>
      </c>
      <c r="C224" s="58">
        <f t="shared" si="282"/>
        <v>0</v>
      </c>
      <c r="D224" s="229">
        <v>0</v>
      </c>
      <c r="E224" s="389"/>
      <c r="F224" s="400">
        <f t="shared" si="287"/>
        <v>0</v>
      </c>
      <c r="G224" s="229"/>
      <c r="H224" s="390"/>
      <c r="I224" s="400">
        <f t="shared" si="288"/>
        <v>0</v>
      </c>
      <c r="J224" s="261">
        <v>0</v>
      </c>
      <c r="K224" s="389"/>
      <c r="L224" s="400">
        <f t="shared" si="289"/>
        <v>0</v>
      </c>
      <c r="M224" s="320"/>
      <c r="N224" s="60"/>
      <c r="O224" s="114">
        <f t="shared" si="290"/>
        <v>0</v>
      </c>
      <c r="P224" s="111"/>
      <c r="R224" s="204"/>
    </row>
    <row r="225" spans="1:18" ht="24" hidden="1" x14ac:dyDescent="0.25">
      <c r="A225" s="112">
        <v>5240</v>
      </c>
      <c r="B225" s="57" t="s">
        <v>205</v>
      </c>
      <c r="C225" s="58">
        <f t="shared" si="282"/>
        <v>0</v>
      </c>
      <c r="D225" s="229">
        <v>0</v>
      </c>
      <c r="E225" s="389"/>
      <c r="F225" s="400">
        <f t="shared" si="287"/>
        <v>0</v>
      </c>
      <c r="G225" s="229"/>
      <c r="H225" s="390"/>
      <c r="I225" s="400">
        <f t="shared" si="288"/>
        <v>0</v>
      </c>
      <c r="J225" s="261">
        <v>0</v>
      </c>
      <c r="K225" s="389"/>
      <c r="L225" s="400">
        <f t="shared" si="289"/>
        <v>0</v>
      </c>
      <c r="M225" s="320"/>
      <c r="N225" s="60"/>
      <c r="O225" s="114">
        <f t="shared" si="290"/>
        <v>0</v>
      </c>
      <c r="P225" s="111"/>
      <c r="R225" s="204"/>
    </row>
    <row r="226" spans="1:18" hidden="1" x14ac:dyDescent="0.25">
      <c r="A226" s="112">
        <v>5250</v>
      </c>
      <c r="B226" s="57" t="s">
        <v>206</v>
      </c>
      <c r="C226" s="58">
        <f t="shared" si="282"/>
        <v>0</v>
      </c>
      <c r="D226" s="229">
        <v>0</v>
      </c>
      <c r="E226" s="60"/>
      <c r="F226" s="146">
        <f t="shared" si="287"/>
        <v>0</v>
      </c>
      <c r="G226" s="229"/>
      <c r="H226" s="261"/>
      <c r="I226" s="114">
        <f t="shared" si="288"/>
        <v>0</v>
      </c>
      <c r="J226" s="261">
        <v>0</v>
      </c>
      <c r="K226" s="60"/>
      <c r="L226" s="135">
        <f t="shared" si="289"/>
        <v>0</v>
      </c>
      <c r="M226" s="320"/>
      <c r="N226" s="60"/>
      <c r="O226" s="114">
        <f t="shared" si="290"/>
        <v>0</v>
      </c>
      <c r="P226" s="111"/>
      <c r="R226" s="204"/>
    </row>
    <row r="227" spans="1:18" hidden="1" x14ac:dyDescent="0.25">
      <c r="A227" s="112">
        <v>5260</v>
      </c>
      <c r="B227" s="57" t="s">
        <v>207</v>
      </c>
      <c r="C227" s="58">
        <f t="shared" si="282"/>
        <v>0</v>
      </c>
      <c r="D227" s="230">
        <f>SUM(D228)</f>
        <v>0</v>
      </c>
      <c r="E227" s="113">
        <f t="shared" ref="E227:F227" si="291">SUM(E228)</f>
        <v>0</v>
      </c>
      <c r="F227" s="146">
        <f t="shared" si="291"/>
        <v>0</v>
      </c>
      <c r="G227" s="230">
        <f>SUM(G228)</f>
        <v>0</v>
      </c>
      <c r="H227" s="121">
        <f t="shared" ref="H227:I227" si="292">SUM(H228)</f>
        <v>0</v>
      </c>
      <c r="I227" s="114">
        <f t="shared" si="292"/>
        <v>0</v>
      </c>
      <c r="J227" s="121">
        <f>SUM(J228)</f>
        <v>0</v>
      </c>
      <c r="K227" s="113">
        <f t="shared" ref="K227:L227" si="293">SUM(K228)</f>
        <v>0</v>
      </c>
      <c r="L227" s="135">
        <f t="shared" si="293"/>
        <v>0</v>
      </c>
      <c r="M227" s="58">
        <f>SUM(M228)</f>
        <v>0</v>
      </c>
      <c r="N227" s="113">
        <f t="shared" ref="N227:O227" si="294">SUM(N228)</f>
        <v>0</v>
      </c>
      <c r="O227" s="114">
        <f t="shared" si="294"/>
        <v>0</v>
      </c>
      <c r="P227" s="111"/>
      <c r="R227" s="204"/>
    </row>
    <row r="228" spans="1:18" ht="24" hidden="1" x14ac:dyDescent="0.25">
      <c r="A228" s="38">
        <v>5269</v>
      </c>
      <c r="B228" s="57" t="s">
        <v>208</v>
      </c>
      <c r="C228" s="58">
        <f t="shared" si="282"/>
        <v>0</v>
      </c>
      <c r="D228" s="229">
        <v>0</v>
      </c>
      <c r="E228" s="60"/>
      <c r="F228" s="146">
        <f t="shared" ref="F228:F229" si="295">D228+E228</f>
        <v>0</v>
      </c>
      <c r="G228" s="229"/>
      <c r="H228" s="261"/>
      <c r="I228" s="114">
        <f t="shared" ref="I228:I229" si="296">G228+H228</f>
        <v>0</v>
      </c>
      <c r="J228" s="261">
        <v>0</v>
      </c>
      <c r="K228" s="60"/>
      <c r="L228" s="135">
        <f t="shared" ref="L228:L229" si="297">J228+K228</f>
        <v>0</v>
      </c>
      <c r="M228" s="320"/>
      <c r="N228" s="60"/>
      <c r="O228" s="114">
        <f t="shared" ref="O228:O229" si="298">M228+N228</f>
        <v>0</v>
      </c>
      <c r="P228" s="111"/>
      <c r="R228" s="204"/>
    </row>
    <row r="229" spans="1:18" ht="24" hidden="1" x14ac:dyDescent="0.25">
      <c r="A229" s="107">
        <v>5270</v>
      </c>
      <c r="B229" s="78" t="s">
        <v>209</v>
      </c>
      <c r="C229" s="84">
        <f t="shared" si="282"/>
        <v>0</v>
      </c>
      <c r="D229" s="231">
        <v>0</v>
      </c>
      <c r="E229" s="115"/>
      <c r="F229" s="282">
        <f t="shared" si="295"/>
        <v>0</v>
      </c>
      <c r="G229" s="231"/>
      <c r="H229" s="262"/>
      <c r="I229" s="109">
        <f t="shared" si="296"/>
        <v>0</v>
      </c>
      <c r="J229" s="262">
        <v>0</v>
      </c>
      <c r="K229" s="115"/>
      <c r="L229" s="136">
        <f t="shared" si="297"/>
        <v>0</v>
      </c>
      <c r="M229" s="321"/>
      <c r="N229" s="115"/>
      <c r="O229" s="109">
        <f t="shared" si="298"/>
        <v>0</v>
      </c>
      <c r="P229" s="116"/>
      <c r="R229" s="204"/>
    </row>
    <row r="230" spans="1:18" x14ac:dyDescent="0.25">
      <c r="A230" s="101">
        <v>6000</v>
      </c>
      <c r="B230" s="101" t="s">
        <v>210</v>
      </c>
      <c r="C230" s="102">
        <f t="shared" si="282"/>
        <v>19500</v>
      </c>
      <c r="D230" s="226">
        <f>D231+D251+D259</f>
        <v>19500</v>
      </c>
      <c r="E230" s="386">
        <f t="shared" ref="E230:F230" si="299">E231+E251+E259</f>
        <v>0</v>
      </c>
      <c r="F230" s="410">
        <f t="shared" si="299"/>
        <v>19500</v>
      </c>
      <c r="G230" s="226">
        <f>G231+G251+G259</f>
        <v>0</v>
      </c>
      <c r="H230" s="137">
        <f t="shared" ref="H230:I230" si="300">H231+H251+H259</f>
        <v>0</v>
      </c>
      <c r="I230" s="410">
        <f t="shared" si="300"/>
        <v>0</v>
      </c>
      <c r="J230" s="259">
        <f>J231+J251+J259</f>
        <v>0</v>
      </c>
      <c r="K230" s="386">
        <f t="shared" ref="K230:L230" si="301">K231+K251+K259</f>
        <v>0</v>
      </c>
      <c r="L230" s="410">
        <f t="shared" si="301"/>
        <v>0</v>
      </c>
      <c r="M230" s="102">
        <f>M231+M251+M259</f>
        <v>0</v>
      </c>
      <c r="N230" s="103">
        <f t="shared" ref="N230:O230" si="302">N231+N251+N259</f>
        <v>0</v>
      </c>
      <c r="O230" s="104">
        <f t="shared" si="302"/>
        <v>0</v>
      </c>
      <c r="P230" s="343"/>
      <c r="R230" s="204"/>
    </row>
    <row r="231" spans="1:18" ht="14.25" hidden="1" customHeight="1" x14ac:dyDescent="0.25">
      <c r="A231" s="69">
        <v>6200</v>
      </c>
      <c r="B231" s="125" t="s">
        <v>211</v>
      </c>
      <c r="C231" s="130">
        <f t="shared" si="282"/>
        <v>0</v>
      </c>
      <c r="D231" s="235">
        <f>SUM(D232,D233,D235,D238,D244,D245,D246)</f>
        <v>0</v>
      </c>
      <c r="E231" s="131">
        <f t="shared" ref="E231:F231" si="303">SUM(E232,E233,E235,E238,E244,E245,E246)</f>
        <v>0</v>
      </c>
      <c r="F231" s="284">
        <f t="shared" si="303"/>
        <v>0</v>
      </c>
      <c r="G231" s="235">
        <f>SUM(G232,G233,G235,G238,G244,G245,G246)</f>
        <v>0</v>
      </c>
      <c r="H231" s="266">
        <f t="shared" ref="H231:I231" si="304">SUM(H232,H233,H235,H238,H244,H245,H246)</f>
        <v>0</v>
      </c>
      <c r="I231" s="289">
        <f t="shared" si="304"/>
        <v>0</v>
      </c>
      <c r="J231" s="266">
        <f>SUM(J232,J233,J235,J238,J244,J245,J246)</f>
        <v>0</v>
      </c>
      <c r="K231" s="131">
        <f t="shared" ref="K231:L231" si="305">SUM(K232,K233,K235,K238,K244,K245,K246)</f>
        <v>0</v>
      </c>
      <c r="L231" s="138">
        <f t="shared" si="305"/>
        <v>0</v>
      </c>
      <c r="M231" s="130">
        <f>SUM(M232,M233,M235,M238,M244,M245,M246)</f>
        <v>0</v>
      </c>
      <c r="N231" s="131">
        <f t="shared" ref="N231:O231" si="306">SUM(N232,N233,N235,N238,N244,N245,N246)</f>
        <v>0</v>
      </c>
      <c r="O231" s="289">
        <f t="shared" si="306"/>
        <v>0</v>
      </c>
      <c r="P231" s="344"/>
      <c r="R231" s="204"/>
    </row>
    <row r="232" spans="1:18" ht="24" hidden="1" x14ac:dyDescent="0.25">
      <c r="A232" s="808">
        <v>6220</v>
      </c>
      <c r="B232" s="52" t="s">
        <v>212</v>
      </c>
      <c r="C232" s="53">
        <f t="shared" si="282"/>
        <v>0</v>
      </c>
      <c r="D232" s="228">
        <v>0</v>
      </c>
      <c r="E232" s="55"/>
      <c r="F232" s="283">
        <f>D232+E232</f>
        <v>0</v>
      </c>
      <c r="G232" s="228"/>
      <c r="H232" s="260"/>
      <c r="I232" s="120">
        <f>G232+H232</f>
        <v>0</v>
      </c>
      <c r="J232" s="260">
        <v>0</v>
      </c>
      <c r="K232" s="55"/>
      <c r="L232" s="139">
        <f>J232+K232</f>
        <v>0</v>
      </c>
      <c r="M232" s="319"/>
      <c r="N232" s="55"/>
      <c r="O232" s="120">
        <f>M232+N232</f>
        <v>0</v>
      </c>
      <c r="P232" s="110"/>
      <c r="R232" s="204"/>
    </row>
    <row r="233" spans="1:18" hidden="1" x14ac:dyDescent="0.25">
      <c r="A233" s="112">
        <v>6230</v>
      </c>
      <c r="B233" s="57" t="s">
        <v>213</v>
      </c>
      <c r="C233" s="58">
        <f t="shared" si="282"/>
        <v>0</v>
      </c>
      <c r="D233" s="230">
        <f>SUM(D234)</f>
        <v>0</v>
      </c>
      <c r="E233" s="113">
        <f t="shared" ref="E233:O233" si="307">SUM(E234)</f>
        <v>0</v>
      </c>
      <c r="F233" s="146">
        <f t="shared" si="307"/>
        <v>0</v>
      </c>
      <c r="G233" s="230">
        <f t="shared" si="307"/>
        <v>0</v>
      </c>
      <c r="H233" s="121">
        <f t="shared" si="307"/>
        <v>0</v>
      </c>
      <c r="I233" s="114">
        <f t="shared" si="307"/>
        <v>0</v>
      </c>
      <c r="J233" s="121">
        <f>SUM(J234)</f>
        <v>0</v>
      </c>
      <c r="K233" s="113">
        <f t="shared" si="307"/>
        <v>0</v>
      </c>
      <c r="L233" s="135">
        <f t="shared" si="307"/>
        <v>0</v>
      </c>
      <c r="M233" s="58">
        <f t="shared" si="307"/>
        <v>0</v>
      </c>
      <c r="N233" s="113">
        <f t="shared" si="307"/>
        <v>0</v>
      </c>
      <c r="O233" s="114">
        <f t="shared" si="307"/>
        <v>0</v>
      </c>
      <c r="P233" s="111"/>
      <c r="R233" s="204"/>
    </row>
    <row r="234" spans="1:18" ht="24" hidden="1" x14ac:dyDescent="0.25">
      <c r="A234" s="38">
        <v>6239</v>
      </c>
      <c r="B234" s="52" t="s">
        <v>214</v>
      </c>
      <c r="C234" s="58">
        <f t="shared" si="282"/>
        <v>0</v>
      </c>
      <c r="D234" s="228">
        <v>0</v>
      </c>
      <c r="E234" s="55"/>
      <c r="F234" s="283">
        <f>D234+E234</f>
        <v>0</v>
      </c>
      <c r="G234" s="228"/>
      <c r="H234" s="260"/>
      <c r="I234" s="120">
        <f>G234+H234</f>
        <v>0</v>
      </c>
      <c r="J234" s="260">
        <v>0</v>
      </c>
      <c r="K234" s="55"/>
      <c r="L234" s="139">
        <f>J234+K234</f>
        <v>0</v>
      </c>
      <c r="M234" s="319"/>
      <c r="N234" s="55"/>
      <c r="O234" s="120">
        <f>M234+N234</f>
        <v>0</v>
      </c>
      <c r="P234" s="110"/>
      <c r="R234" s="204"/>
    </row>
    <row r="235" spans="1:18" ht="24" hidden="1" x14ac:dyDescent="0.25">
      <c r="A235" s="112">
        <v>6240</v>
      </c>
      <c r="B235" s="57" t="s">
        <v>215</v>
      </c>
      <c r="C235" s="58">
        <f t="shared" si="282"/>
        <v>0</v>
      </c>
      <c r="D235" s="230">
        <f>SUM(D236:D237)</f>
        <v>0</v>
      </c>
      <c r="E235" s="113">
        <f t="shared" ref="E235:F235" si="308">SUM(E236:E237)</f>
        <v>0</v>
      </c>
      <c r="F235" s="146">
        <f t="shared" si="308"/>
        <v>0</v>
      </c>
      <c r="G235" s="230">
        <f>SUM(G236:G237)</f>
        <v>0</v>
      </c>
      <c r="H235" s="121">
        <f t="shared" ref="H235:I235" si="309">SUM(H236:H237)</f>
        <v>0</v>
      </c>
      <c r="I235" s="114">
        <f t="shared" si="309"/>
        <v>0</v>
      </c>
      <c r="J235" s="121">
        <f>SUM(J236:J237)</f>
        <v>0</v>
      </c>
      <c r="K235" s="113">
        <f t="shared" ref="K235:L235" si="310">SUM(K236:K237)</f>
        <v>0</v>
      </c>
      <c r="L235" s="135">
        <f t="shared" si="310"/>
        <v>0</v>
      </c>
      <c r="M235" s="58">
        <f>SUM(M236:M237)</f>
        <v>0</v>
      </c>
      <c r="N235" s="113">
        <f t="shared" ref="N235:O235" si="311">SUM(N236:N237)</f>
        <v>0</v>
      </c>
      <c r="O235" s="114">
        <f t="shared" si="311"/>
        <v>0</v>
      </c>
      <c r="P235" s="111"/>
      <c r="R235" s="204"/>
    </row>
    <row r="236" spans="1:18" hidden="1" x14ac:dyDescent="0.25">
      <c r="A236" s="38">
        <v>6241</v>
      </c>
      <c r="B236" s="57" t="s">
        <v>216</v>
      </c>
      <c r="C236" s="58">
        <f t="shared" si="282"/>
        <v>0</v>
      </c>
      <c r="D236" s="229">
        <v>0</v>
      </c>
      <c r="E236" s="60"/>
      <c r="F236" s="146">
        <f t="shared" ref="F236:F237" si="312">D236+E236</f>
        <v>0</v>
      </c>
      <c r="G236" s="229"/>
      <c r="H236" s="261"/>
      <c r="I236" s="114">
        <f t="shared" ref="I236:I237" si="313">G236+H236</f>
        <v>0</v>
      </c>
      <c r="J236" s="261">
        <v>0</v>
      </c>
      <c r="K236" s="60"/>
      <c r="L236" s="135">
        <f t="shared" ref="L236:L237" si="314">J236+K236</f>
        <v>0</v>
      </c>
      <c r="M236" s="320"/>
      <c r="N236" s="60"/>
      <c r="O236" s="114">
        <f t="shared" ref="O236:O237" si="315">M236+N236</f>
        <v>0</v>
      </c>
      <c r="P236" s="111"/>
      <c r="R236" s="204"/>
    </row>
    <row r="237" spans="1:18" hidden="1" x14ac:dyDescent="0.25">
      <c r="A237" s="38">
        <v>6242</v>
      </c>
      <c r="B237" s="57" t="s">
        <v>217</v>
      </c>
      <c r="C237" s="58">
        <f t="shared" si="282"/>
        <v>0</v>
      </c>
      <c r="D237" s="229">
        <v>0</v>
      </c>
      <c r="E237" s="60"/>
      <c r="F237" s="146">
        <f t="shared" si="312"/>
        <v>0</v>
      </c>
      <c r="G237" s="229"/>
      <c r="H237" s="261"/>
      <c r="I237" s="114">
        <f t="shared" si="313"/>
        <v>0</v>
      </c>
      <c r="J237" s="261">
        <v>0</v>
      </c>
      <c r="K237" s="60"/>
      <c r="L237" s="135">
        <f t="shared" si="314"/>
        <v>0</v>
      </c>
      <c r="M237" s="320"/>
      <c r="N237" s="60"/>
      <c r="O237" s="114">
        <f t="shared" si="315"/>
        <v>0</v>
      </c>
      <c r="P237" s="111"/>
      <c r="R237" s="204"/>
    </row>
    <row r="238" spans="1:18" ht="25.5" hidden="1" customHeight="1" x14ac:dyDescent="0.25">
      <c r="A238" s="112">
        <v>6250</v>
      </c>
      <c r="B238" s="57" t="s">
        <v>218</v>
      </c>
      <c r="C238" s="58">
        <f t="shared" si="282"/>
        <v>0</v>
      </c>
      <c r="D238" s="230">
        <f>SUM(D239:D243)</f>
        <v>0</v>
      </c>
      <c r="E238" s="113">
        <f t="shared" ref="E238:F238" si="316">SUM(E239:E243)</f>
        <v>0</v>
      </c>
      <c r="F238" s="146">
        <f t="shared" si="316"/>
        <v>0</v>
      </c>
      <c r="G238" s="230">
        <f>SUM(G239:G243)</f>
        <v>0</v>
      </c>
      <c r="H238" s="121">
        <f t="shared" ref="H238:I238" si="317">SUM(H239:H243)</f>
        <v>0</v>
      </c>
      <c r="I238" s="114">
        <f t="shared" si="317"/>
        <v>0</v>
      </c>
      <c r="J238" s="121">
        <f>SUM(J239:J243)</f>
        <v>0</v>
      </c>
      <c r="K238" s="113">
        <f t="shared" ref="K238:L238" si="318">SUM(K239:K243)</f>
        <v>0</v>
      </c>
      <c r="L238" s="135">
        <f t="shared" si="318"/>
        <v>0</v>
      </c>
      <c r="M238" s="58">
        <f>SUM(M239:M243)</f>
        <v>0</v>
      </c>
      <c r="N238" s="113">
        <f t="shared" ref="N238:O238" si="319">SUM(N239:N243)</f>
        <v>0</v>
      </c>
      <c r="O238" s="114">
        <f t="shared" si="319"/>
        <v>0</v>
      </c>
      <c r="P238" s="111"/>
      <c r="R238" s="204"/>
    </row>
    <row r="239" spans="1:18" ht="14.25" hidden="1" customHeight="1" x14ac:dyDescent="0.25">
      <c r="A239" s="38">
        <v>6252</v>
      </c>
      <c r="B239" s="57" t="s">
        <v>219</v>
      </c>
      <c r="C239" s="58">
        <f t="shared" si="282"/>
        <v>0</v>
      </c>
      <c r="D239" s="229">
        <v>0</v>
      </c>
      <c r="E239" s="60"/>
      <c r="F239" s="146">
        <f t="shared" ref="F239:F245" si="320">D239+E239</f>
        <v>0</v>
      </c>
      <c r="G239" s="229"/>
      <c r="H239" s="261"/>
      <c r="I239" s="114">
        <f t="shared" ref="I239:I245" si="321">G239+H239</f>
        <v>0</v>
      </c>
      <c r="J239" s="261">
        <v>0</v>
      </c>
      <c r="K239" s="60"/>
      <c r="L239" s="135">
        <f t="shared" ref="L239:L245" si="322">J239+K239</f>
        <v>0</v>
      </c>
      <c r="M239" s="320"/>
      <c r="N239" s="60"/>
      <c r="O239" s="114">
        <f t="shared" ref="O239:O245" si="323">M239+N239</f>
        <v>0</v>
      </c>
      <c r="P239" s="111"/>
      <c r="R239" s="204"/>
    </row>
    <row r="240" spans="1:18" ht="14.25" hidden="1" customHeight="1" x14ac:dyDescent="0.25">
      <c r="A240" s="38">
        <v>6253</v>
      </c>
      <c r="B240" s="57" t="s">
        <v>220</v>
      </c>
      <c r="C240" s="58">
        <f t="shared" si="282"/>
        <v>0</v>
      </c>
      <c r="D240" s="229">
        <v>0</v>
      </c>
      <c r="E240" s="60"/>
      <c r="F240" s="146">
        <f t="shared" si="320"/>
        <v>0</v>
      </c>
      <c r="G240" s="229"/>
      <c r="H240" s="261"/>
      <c r="I240" s="114">
        <f t="shared" si="321"/>
        <v>0</v>
      </c>
      <c r="J240" s="261">
        <v>0</v>
      </c>
      <c r="K240" s="60"/>
      <c r="L240" s="135">
        <f t="shared" si="322"/>
        <v>0</v>
      </c>
      <c r="M240" s="320"/>
      <c r="N240" s="60"/>
      <c r="O240" s="114">
        <f t="shared" si="323"/>
        <v>0</v>
      </c>
      <c r="P240" s="111"/>
      <c r="R240" s="204"/>
    </row>
    <row r="241" spans="1:18" ht="24" hidden="1" x14ac:dyDescent="0.25">
      <c r="A241" s="38">
        <v>6254</v>
      </c>
      <c r="B241" s="57" t="s">
        <v>221</v>
      </c>
      <c r="C241" s="58">
        <f t="shared" si="282"/>
        <v>0</v>
      </c>
      <c r="D241" s="229">
        <v>0</v>
      </c>
      <c r="E241" s="60"/>
      <c r="F241" s="146">
        <f t="shared" si="320"/>
        <v>0</v>
      </c>
      <c r="G241" s="229"/>
      <c r="H241" s="261"/>
      <c r="I241" s="114">
        <f t="shared" si="321"/>
        <v>0</v>
      </c>
      <c r="J241" s="261">
        <v>0</v>
      </c>
      <c r="K241" s="60"/>
      <c r="L241" s="135">
        <f t="shared" si="322"/>
        <v>0</v>
      </c>
      <c r="M241" s="320"/>
      <c r="N241" s="60"/>
      <c r="O241" s="114">
        <f t="shared" si="323"/>
        <v>0</v>
      </c>
      <c r="P241" s="111"/>
      <c r="R241" s="204"/>
    </row>
    <row r="242" spans="1:18" ht="24" hidden="1" x14ac:dyDescent="0.25">
      <c r="A242" s="38">
        <v>6255</v>
      </c>
      <c r="B242" s="57" t="s">
        <v>222</v>
      </c>
      <c r="C242" s="58">
        <f t="shared" si="282"/>
        <v>0</v>
      </c>
      <c r="D242" s="229">
        <v>0</v>
      </c>
      <c r="E242" s="60"/>
      <c r="F242" s="146">
        <f t="shared" si="320"/>
        <v>0</v>
      </c>
      <c r="G242" s="229"/>
      <c r="H242" s="261"/>
      <c r="I242" s="114">
        <f t="shared" si="321"/>
        <v>0</v>
      </c>
      <c r="J242" s="261">
        <v>0</v>
      </c>
      <c r="K242" s="60"/>
      <c r="L242" s="135">
        <f t="shared" si="322"/>
        <v>0</v>
      </c>
      <c r="M242" s="320"/>
      <c r="N242" s="60"/>
      <c r="O242" s="114">
        <f t="shared" si="323"/>
        <v>0</v>
      </c>
      <c r="P242" s="111"/>
      <c r="R242" s="204"/>
    </row>
    <row r="243" spans="1:18" hidden="1" x14ac:dyDescent="0.25">
      <c r="A243" s="38">
        <v>6259</v>
      </c>
      <c r="B243" s="57" t="s">
        <v>223</v>
      </c>
      <c r="C243" s="58">
        <f t="shared" si="282"/>
        <v>0</v>
      </c>
      <c r="D243" s="229">
        <v>0</v>
      </c>
      <c r="E243" s="60"/>
      <c r="F243" s="146">
        <f t="shared" si="320"/>
        <v>0</v>
      </c>
      <c r="G243" s="229"/>
      <c r="H243" s="261"/>
      <c r="I243" s="114">
        <f t="shared" si="321"/>
        <v>0</v>
      </c>
      <c r="J243" s="261">
        <v>0</v>
      </c>
      <c r="K243" s="60"/>
      <c r="L243" s="135">
        <f t="shared" si="322"/>
        <v>0</v>
      </c>
      <c r="M243" s="320"/>
      <c r="N243" s="60"/>
      <c r="O243" s="114">
        <f t="shared" si="323"/>
        <v>0</v>
      </c>
      <c r="P243" s="111"/>
      <c r="R243" s="204"/>
    </row>
    <row r="244" spans="1:18" ht="24" hidden="1" x14ac:dyDescent="0.25">
      <c r="A244" s="112">
        <v>6260</v>
      </c>
      <c r="B244" s="57" t="s">
        <v>224</v>
      </c>
      <c r="C244" s="58">
        <f t="shared" si="282"/>
        <v>0</v>
      </c>
      <c r="D244" s="229">
        <v>0</v>
      </c>
      <c r="E244" s="60"/>
      <c r="F244" s="146">
        <f t="shared" si="320"/>
        <v>0</v>
      </c>
      <c r="G244" s="229"/>
      <c r="H244" s="261"/>
      <c r="I244" s="114">
        <f t="shared" si="321"/>
        <v>0</v>
      </c>
      <c r="J244" s="261">
        <v>0</v>
      </c>
      <c r="K244" s="60"/>
      <c r="L244" s="135">
        <f t="shared" si="322"/>
        <v>0</v>
      </c>
      <c r="M244" s="320"/>
      <c r="N244" s="60"/>
      <c r="O244" s="114">
        <f t="shared" si="323"/>
        <v>0</v>
      </c>
      <c r="P244" s="111"/>
      <c r="R244" s="204"/>
    </row>
    <row r="245" spans="1:18" hidden="1" x14ac:dyDescent="0.25">
      <c r="A245" s="112">
        <v>6270</v>
      </c>
      <c r="B245" s="57" t="s">
        <v>225</v>
      </c>
      <c r="C245" s="58">
        <f t="shared" si="282"/>
        <v>0</v>
      </c>
      <c r="D245" s="229">
        <v>0</v>
      </c>
      <c r="E245" s="60"/>
      <c r="F245" s="146">
        <f t="shared" si="320"/>
        <v>0</v>
      </c>
      <c r="G245" s="229"/>
      <c r="H245" s="261"/>
      <c r="I245" s="114">
        <f t="shared" si="321"/>
        <v>0</v>
      </c>
      <c r="J245" s="261">
        <v>0</v>
      </c>
      <c r="K245" s="60"/>
      <c r="L245" s="135">
        <f t="shared" si="322"/>
        <v>0</v>
      </c>
      <c r="M245" s="320"/>
      <c r="N245" s="60"/>
      <c r="O245" s="114">
        <f t="shared" si="323"/>
        <v>0</v>
      </c>
      <c r="P245" s="111"/>
      <c r="R245" s="204"/>
    </row>
    <row r="246" spans="1:18" ht="24" hidden="1" x14ac:dyDescent="0.25">
      <c r="A246" s="808">
        <v>6290</v>
      </c>
      <c r="B246" s="52" t="s">
        <v>226</v>
      </c>
      <c r="C246" s="127">
        <f t="shared" si="282"/>
        <v>0</v>
      </c>
      <c r="D246" s="232">
        <f>SUM(D247:D250)</f>
        <v>0</v>
      </c>
      <c r="E246" s="119">
        <f t="shared" ref="E246:O246" si="324">SUM(E247:E250)</f>
        <v>0</v>
      </c>
      <c r="F246" s="283">
        <f t="shared" si="324"/>
        <v>0</v>
      </c>
      <c r="G246" s="232">
        <f t="shared" si="324"/>
        <v>0</v>
      </c>
      <c r="H246" s="263">
        <f t="shared" si="324"/>
        <v>0</v>
      </c>
      <c r="I246" s="120">
        <f t="shared" si="324"/>
        <v>0</v>
      </c>
      <c r="J246" s="263">
        <f>SUM(J247:J250)</f>
        <v>0</v>
      </c>
      <c r="K246" s="119">
        <f t="shared" si="324"/>
        <v>0</v>
      </c>
      <c r="L246" s="139">
        <f t="shared" si="324"/>
        <v>0</v>
      </c>
      <c r="M246" s="127">
        <f t="shared" si="324"/>
        <v>0</v>
      </c>
      <c r="N246" s="300">
        <f t="shared" si="324"/>
        <v>0</v>
      </c>
      <c r="O246" s="305">
        <f t="shared" si="324"/>
        <v>0</v>
      </c>
      <c r="P246" s="156"/>
      <c r="R246" s="204"/>
    </row>
    <row r="247" spans="1:18" hidden="1" x14ac:dyDescent="0.25">
      <c r="A247" s="38">
        <v>6291</v>
      </c>
      <c r="B247" s="57" t="s">
        <v>227</v>
      </c>
      <c r="C247" s="58">
        <f t="shared" si="282"/>
        <v>0</v>
      </c>
      <c r="D247" s="229">
        <v>0</v>
      </c>
      <c r="E247" s="60"/>
      <c r="F247" s="146">
        <f t="shared" ref="F247:F250" si="325">D247+E247</f>
        <v>0</v>
      </c>
      <c r="G247" s="229"/>
      <c r="H247" s="261"/>
      <c r="I247" s="114">
        <f t="shared" ref="I247:I250" si="326">G247+H247</f>
        <v>0</v>
      </c>
      <c r="J247" s="261">
        <v>0</v>
      </c>
      <c r="K247" s="60"/>
      <c r="L247" s="135">
        <f t="shared" ref="L247:L250" si="327">J247+K247</f>
        <v>0</v>
      </c>
      <c r="M247" s="320"/>
      <c r="N247" s="60"/>
      <c r="O247" s="114">
        <f t="shared" ref="O247:O250" si="328">M247+N247</f>
        <v>0</v>
      </c>
      <c r="P247" s="111"/>
      <c r="R247" s="204"/>
    </row>
    <row r="248" spans="1:18" hidden="1" x14ac:dyDescent="0.25">
      <c r="A248" s="38">
        <v>6292</v>
      </c>
      <c r="B248" s="57" t="s">
        <v>228</v>
      </c>
      <c r="C248" s="58">
        <f t="shared" si="282"/>
        <v>0</v>
      </c>
      <c r="D248" s="229">
        <v>0</v>
      </c>
      <c r="E248" s="60"/>
      <c r="F248" s="146">
        <f t="shared" si="325"/>
        <v>0</v>
      </c>
      <c r="G248" s="229"/>
      <c r="H248" s="261"/>
      <c r="I248" s="114">
        <f t="shared" si="326"/>
        <v>0</v>
      </c>
      <c r="J248" s="261">
        <v>0</v>
      </c>
      <c r="K248" s="60"/>
      <c r="L248" s="135">
        <f t="shared" si="327"/>
        <v>0</v>
      </c>
      <c r="M248" s="320"/>
      <c r="N248" s="60"/>
      <c r="O248" s="114">
        <f t="shared" si="328"/>
        <v>0</v>
      </c>
      <c r="P248" s="111"/>
      <c r="R248" s="204"/>
    </row>
    <row r="249" spans="1:18" ht="72" hidden="1" x14ac:dyDescent="0.25">
      <c r="A249" s="38">
        <v>6296</v>
      </c>
      <c r="B249" s="57" t="s">
        <v>229</v>
      </c>
      <c r="C249" s="58">
        <f t="shared" si="282"/>
        <v>0</v>
      </c>
      <c r="D249" s="229">
        <v>0</v>
      </c>
      <c r="E249" s="60"/>
      <c r="F249" s="146">
        <f t="shared" si="325"/>
        <v>0</v>
      </c>
      <c r="G249" s="229"/>
      <c r="H249" s="261"/>
      <c r="I249" s="114">
        <f t="shared" si="326"/>
        <v>0</v>
      </c>
      <c r="J249" s="261">
        <v>0</v>
      </c>
      <c r="K249" s="60"/>
      <c r="L249" s="135">
        <f t="shared" si="327"/>
        <v>0</v>
      </c>
      <c r="M249" s="320"/>
      <c r="N249" s="60"/>
      <c r="O249" s="114">
        <f t="shared" si="328"/>
        <v>0</v>
      </c>
      <c r="P249" s="111"/>
      <c r="R249" s="204"/>
    </row>
    <row r="250" spans="1:18" ht="39.75" hidden="1" customHeight="1" x14ac:dyDescent="0.25">
      <c r="A250" s="38">
        <v>6299</v>
      </c>
      <c r="B250" s="57" t="s">
        <v>230</v>
      </c>
      <c r="C250" s="58">
        <f t="shared" si="282"/>
        <v>0</v>
      </c>
      <c r="D250" s="229">
        <v>0</v>
      </c>
      <c r="E250" s="60"/>
      <c r="F250" s="146">
        <f t="shared" si="325"/>
        <v>0</v>
      </c>
      <c r="G250" s="229"/>
      <c r="H250" s="261"/>
      <c r="I250" s="114">
        <f t="shared" si="326"/>
        <v>0</v>
      </c>
      <c r="J250" s="261">
        <v>0</v>
      </c>
      <c r="K250" s="60"/>
      <c r="L250" s="135">
        <f t="shared" si="327"/>
        <v>0</v>
      </c>
      <c r="M250" s="320"/>
      <c r="N250" s="60"/>
      <c r="O250" s="114">
        <f t="shared" si="328"/>
        <v>0</v>
      </c>
      <c r="P250" s="111"/>
      <c r="R250" s="204"/>
    </row>
    <row r="251" spans="1:18" hidden="1" x14ac:dyDescent="0.25">
      <c r="A251" s="46">
        <v>6300</v>
      </c>
      <c r="B251" s="105" t="s">
        <v>231</v>
      </c>
      <c r="C251" s="47">
        <f t="shared" si="282"/>
        <v>0</v>
      </c>
      <c r="D251" s="227">
        <f>SUM(D252,D257,D258)</f>
        <v>0</v>
      </c>
      <c r="E251" s="50">
        <f t="shared" ref="E251:O251" si="329">SUM(E252,E257,E258)</f>
        <v>0</v>
      </c>
      <c r="F251" s="281">
        <f t="shared" si="329"/>
        <v>0</v>
      </c>
      <c r="G251" s="227">
        <f t="shared" si="329"/>
        <v>0</v>
      </c>
      <c r="H251" s="106">
        <f t="shared" si="329"/>
        <v>0</v>
      </c>
      <c r="I251" s="117">
        <f t="shared" si="329"/>
        <v>0</v>
      </c>
      <c r="J251" s="106">
        <f>SUM(J252,J257,J258)</f>
        <v>0</v>
      </c>
      <c r="K251" s="50">
        <f t="shared" si="329"/>
        <v>0</v>
      </c>
      <c r="L251" s="126">
        <f t="shared" si="329"/>
        <v>0</v>
      </c>
      <c r="M251" s="164">
        <f t="shared" si="329"/>
        <v>0</v>
      </c>
      <c r="N251" s="165">
        <f t="shared" si="329"/>
        <v>0</v>
      </c>
      <c r="O251" s="166">
        <f t="shared" si="329"/>
        <v>0</v>
      </c>
      <c r="P251" s="345"/>
      <c r="R251" s="204"/>
    </row>
    <row r="252" spans="1:18" ht="24" hidden="1" x14ac:dyDescent="0.25">
      <c r="A252" s="808">
        <v>6320</v>
      </c>
      <c r="B252" s="52" t="s">
        <v>303</v>
      </c>
      <c r="C252" s="127">
        <f t="shared" si="282"/>
        <v>0</v>
      </c>
      <c r="D252" s="232">
        <f>SUM(D253:D256)</f>
        <v>0</v>
      </c>
      <c r="E252" s="119">
        <f t="shared" ref="E252:O252" si="330">SUM(E253:E256)</f>
        <v>0</v>
      </c>
      <c r="F252" s="283">
        <f t="shared" si="330"/>
        <v>0</v>
      </c>
      <c r="G252" s="232">
        <f t="shared" si="330"/>
        <v>0</v>
      </c>
      <c r="H252" s="263">
        <f t="shared" si="330"/>
        <v>0</v>
      </c>
      <c r="I252" s="120">
        <f t="shared" si="330"/>
        <v>0</v>
      </c>
      <c r="J252" s="263">
        <f>SUM(J253:J256)</f>
        <v>0</v>
      </c>
      <c r="K252" s="119">
        <f t="shared" si="330"/>
        <v>0</v>
      </c>
      <c r="L252" s="139">
        <f t="shared" si="330"/>
        <v>0</v>
      </c>
      <c r="M252" s="53">
        <f t="shared" si="330"/>
        <v>0</v>
      </c>
      <c r="N252" s="119">
        <f t="shared" si="330"/>
        <v>0</v>
      </c>
      <c r="O252" s="120">
        <f t="shared" si="330"/>
        <v>0</v>
      </c>
      <c r="P252" s="110"/>
      <c r="R252" s="204"/>
    </row>
    <row r="253" spans="1:18" hidden="1" x14ac:dyDescent="0.25">
      <c r="A253" s="38">
        <v>6322</v>
      </c>
      <c r="B253" s="57" t="s">
        <v>232</v>
      </c>
      <c r="C253" s="58">
        <f t="shared" si="282"/>
        <v>0</v>
      </c>
      <c r="D253" s="229">
        <v>0</v>
      </c>
      <c r="E253" s="60"/>
      <c r="F253" s="146">
        <f t="shared" ref="F253:F258" si="331">D253+E253</f>
        <v>0</v>
      </c>
      <c r="G253" s="229"/>
      <c r="H253" s="261"/>
      <c r="I253" s="114">
        <f t="shared" ref="I253:I258" si="332">G253+H253</f>
        <v>0</v>
      </c>
      <c r="J253" s="261">
        <v>0</v>
      </c>
      <c r="K253" s="60"/>
      <c r="L253" s="135">
        <f t="shared" ref="L253:L258" si="333">J253+K253</f>
        <v>0</v>
      </c>
      <c r="M253" s="320"/>
      <c r="N253" s="60"/>
      <c r="O253" s="114">
        <f t="shared" ref="O253:O258" si="334">M253+N253</f>
        <v>0</v>
      </c>
      <c r="P253" s="111"/>
      <c r="R253" s="204"/>
    </row>
    <row r="254" spans="1:18" ht="24" hidden="1" x14ac:dyDescent="0.25">
      <c r="A254" s="38">
        <v>6323</v>
      </c>
      <c r="B254" s="57" t="s">
        <v>233</v>
      </c>
      <c r="C254" s="58">
        <f t="shared" si="282"/>
        <v>0</v>
      </c>
      <c r="D254" s="229">
        <v>0</v>
      </c>
      <c r="E254" s="60"/>
      <c r="F254" s="146">
        <f t="shared" si="331"/>
        <v>0</v>
      </c>
      <c r="G254" s="229"/>
      <c r="H254" s="261"/>
      <c r="I254" s="114">
        <f t="shared" si="332"/>
        <v>0</v>
      </c>
      <c r="J254" s="261">
        <v>0</v>
      </c>
      <c r="K254" s="60"/>
      <c r="L254" s="135">
        <f t="shared" si="333"/>
        <v>0</v>
      </c>
      <c r="M254" s="320"/>
      <c r="N254" s="60"/>
      <c r="O254" s="114">
        <f t="shared" si="334"/>
        <v>0</v>
      </c>
      <c r="P254" s="111"/>
      <c r="R254" s="204"/>
    </row>
    <row r="255" spans="1:18" ht="24" hidden="1" x14ac:dyDescent="0.25">
      <c r="A255" s="38">
        <v>6324</v>
      </c>
      <c r="B255" s="57" t="s">
        <v>287</v>
      </c>
      <c r="C255" s="58">
        <f t="shared" si="282"/>
        <v>0</v>
      </c>
      <c r="D255" s="229">
        <v>0</v>
      </c>
      <c r="E255" s="60"/>
      <c r="F255" s="146">
        <f t="shared" si="331"/>
        <v>0</v>
      </c>
      <c r="G255" s="229"/>
      <c r="H255" s="261"/>
      <c r="I255" s="114">
        <f t="shared" si="332"/>
        <v>0</v>
      </c>
      <c r="J255" s="261">
        <v>0</v>
      </c>
      <c r="K255" s="60"/>
      <c r="L255" s="135">
        <f t="shared" si="333"/>
        <v>0</v>
      </c>
      <c r="M255" s="320"/>
      <c r="N255" s="60"/>
      <c r="O255" s="114">
        <f t="shared" si="334"/>
        <v>0</v>
      </c>
      <c r="P255" s="111"/>
      <c r="R255" s="204"/>
    </row>
    <row r="256" spans="1:18" hidden="1" x14ac:dyDescent="0.25">
      <c r="A256" s="33">
        <v>6329</v>
      </c>
      <c r="B256" s="52" t="s">
        <v>288</v>
      </c>
      <c r="C256" s="53">
        <f t="shared" si="282"/>
        <v>0</v>
      </c>
      <c r="D256" s="228">
        <v>0</v>
      </c>
      <c r="E256" s="55"/>
      <c r="F256" s="283">
        <f t="shared" si="331"/>
        <v>0</v>
      </c>
      <c r="G256" s="228"/>
      <c r="H256" s="260"/>
      <c r="I256" s="120">
        <f t="shared" si="332"/>
        <v>0</v>
      </c>
      <c r="J256" s="260">
        <v>0</v>
      </c>
      <c r="K256" s="55"/>
      <c r="L256" s="139">
        <f t="shared" si="333"/>
        <v>0</v>
      </c>
      <c r="M256" s="319"/>
      <c r="N256" s="55"/>
      <c r="O256" s="120">
        <f t="shared" si="334"/>
        <v>0</v>
      </c>
      <c r="P256" s="110"/>
      <c r="R256" s="204"/>
    </row>
    <row r="257" spans="1:18" ht="24" hidden="1" x14ac:dyDescent="0.25">
      <c r="A257" s="142">
        <v>6330</v>
      </c>
      <c r="B257" s="143" t="s">
        <v>234</v>
      </c>
      <c r="C257" s="127">
        <f t="shared" si="282"/>
        <v>0</v>
      </c>
      <c r="D257" s="234">
        <v>0</v>
      </c>
      <c r="E257" s="129"/>
      <c r="F257" s="141">
        <f t="shared" si="331"/>
        <v>0</v>
      </c>
      <c r="G257" s="234"/>
      <c r="H257" s="265"/>
      <c r="I257" s="305">
        <f t="shared" si="332"/>
        <v>0</v>
      </c>
      <c r="J257" s="265">
        <v>0</v>
      </c>
      <c r="K257" s="129"/>
      <c r="L257" s="140">
        <f t="shared" si="333"/>
        <v>0</v>
      </c>
      <c r="M257" s="323"/>
      <c r="N257" s="129"/>
      <c r="O257" s="305">
        <f t="shared" si="334"/>
        <v>0</v>
      </c>
      <c r="P257" s="156"/>
      <c r="R257" s="204"/>
    </row>
    <row r="258" spans="1:18" hidden="1" x14ac:dyDescent="0.25">
      <c r="A258" s="112">
        <v>6360</v>
      </c>
      <c r="B258" s="57" t="s">
        <v>235</v>
      </c>
      <c r="C258" s="58">
        <f t="shared" si="282"/>
        <v>0</v>
      </c>
      <c r="D258" s="229">
        <v>0</v>
      </c>
      <c r="E258" s="60"/>
      <c r="F258" s="146">
        <f t="shared" si="331"/>
        <v>0</v>
      </c>
      <c r="G258" s="229"/>
      <c r="H258" s="261"/>
      <c r="I258" s="114">
        <f t="shared" si="332"/>
        <v>0</v>
      </c>
      <c r="J258" s="261">
        <v>0</v>
      </c>
      <c r="K258" s="60"/>
      <c r="L258" s="135">
        <f t="shared" si="333"/>
        <v>0</v>
      </c>
      <c r="M258" s="320"/>
      <c r="N258" s="60"/>
      <c r="O258" s="114">
        <f t="shared" si="334"/>
        <v>0</v>
      </c>
      <c r="P258" s="111"/>
      <c r="R258" s="204"/>
    </row>
    <row r="259" spans="1:18" ht="36" x14ac:dyDescent="0.25">
      <c r="A259" s="46">
        <v>6400</v>
      </c>
      <c r="B259" s="105" t="s">
        <v>236</v>
      </c>
      <c r="C259" s="47">
        <f t="shared" si="282"/>
        <v>19500</v>
      </c>
      <c r="D259" s="227">
        <f>SUM(D260,D264)</f>
        <v>19500</v>
      </c>
      <c r="E259" s="387">
        <f t="shared" ref="E259:O259" si="335">SUM(E260,E264)</f>
        <v>0</v>
      </c>
      <c r="F259" s="402">
        <f t="shared" si="335"/>
        <v>19500</v>
      </c>
      <c r="G259" s="227">
        <f t="shared" si="335"/>
        <v>0</v>
      </c>
      <c r="H259" s="126">
        <f t="shared" si="335"/>
        <v>0</v>
      </c>
      <c r="I259" s="402">
        <f t="shared" si="335"/>
        <v>0</v>
      </c>
      <c r="J259" s="106">
        <f>SUM(J260,J264)</f>
        <v>0</v>
      </c>
      <c r="K259" s="387">
        <f t="shared" si="335"/>
        <v>0</v>
      </c>
      <c r="L259" s="402">
        <f t="shared" si="335"/>
        <v>0</v>
      </c>
      <c r="M259" s="164">
        <f t="shared" si="335"/>
        <v>0</v>
      </c>
      <c r="N259" s="165">
        <f t="shared" si="335"/>
        <v>0</v>
      </c>
      <c r="O259" s="166">
        <f t="shared" si="335"/>
        <v>0</v>
      </c>
      <c r="P259" s="345"/>
      <c r="R259" s="204"/>
    </row>
    <row r="260" spans="1:18" ht="24" hidden="1" x14ac:dyDescent="0.25">
      <c r="A260" s="808">
        <v>6410</v>
      </c>
      <c r="B260" s="52" t="s">
        <v>237</v>
      </c>
      <c r="C260" s="53">
        <f t="shared" si="282"/>
        <v>0</v>
      </c>
      <c r="D260" s="232">
        <f>SUM(D261:D263)</f>
        <v>0</v>
      </c>
      <c r="E260" s="119">
        <f t="shared" ref="E260:O260" si="336">SUM(E261:E263)</f>
        <v>0</v>
      </c>
      <c r="F260" s="283">
        <f t="shared" si="336"/>
        <v>0</v>
      </c>
      <c r="G260" s="232">
        <f t="shared" si="336"/>
        <v>0</v>
      </c>
      <c r="H260" s="263">
        <f t="shared" si="336"/>
        <v>0</v>
      </c>
      <c r="I260" s="120">
        <f t="shared" si="336"/>
        <v>0</v>
      </c>
      <c r="J260" s="263">
        <f>SUM(J261:J263)</f>
        <v>0</v>
      </c>
      <c r="K260" s="119">
        <f t="shared" si="336"/>
        <v>0</v>
      </c>
      <c r="L260" s="139">
        <f t="shared" si="336"/>
        <v>0</v>
      </c>
      <c r="M260" s="64">
        <f t="shared" si="336"/>
        <v>0</v>
      </c>
      <c r="N260" s="299">
        <f t="shared" si="336"/>
        <v>0</v>
      </c>
      <c r="O260" s="304">
        <f t="shared" si="336"/>
        <v>0</v>
      </c>
      <c r="P260" s="153"/>
      <c r="R260" s="204"/>
    </row>
    <row r="261" spans="1:18" hidden="1" x14ac:dyDescent="0.25">
      <c r="A261" s="38">
        <v>6411</v>
      </c>
      <c r="B261" s="145" t="s">
        <v>238</v>
      </c>
      <c r="C261" s="58">
        <f t="shared" si="282"/>
        <v>0</v>
      </c>
      <c r="D261" s="229">
        <v>0</v>
      </c>
      <c r="E261" s="60"/>
      <c r="F261" s="146">
        <f t="shared" ref="F261:F263" si="337">D261+E261</f>
        <v>0</v>
      </c>
      <c r="G261" s="229"/>
      <c r="H261" s="261"/>
      <c r="I261" s="114">
        <f t="shared" ref="I261:I263" si="338">G261+H261</f>
        <v>0</v>
      </c>
      <c r="J261" s="261">
        <v>0</v>
      </c>
      <c r="K261" s="60"/>
      <c r="L261" s="135">
        <f t="shared" ref="L261:L263" si="339">J261+K261</f>
        <v>0</v>
      </c>
      <c r="M261" s="320"/>
      <c r="N261" s="60"/>
      <c r="O261" s="114">
        <f t="shared" ref="O261:O263" si="340">M261+N261</f>
        <v>0</v>
      </c>
      <c r="P261" s="111"/>
      <c r="R261" s="204"/>
    </row>
    <row r="262" spans="1:18" ht="36" hidden="1" x14ac:dyDescent="0.25">
      <c r="A262" s="38">
        <v>6412</v>
      </c>
      <c r="B262" s="57" t="s">
        <v>239</v>
      </c>
      <c r="C262" s="58">
        <f t="shared" si="282"/>
        <v>0</v>
      </c>
      <c r="D262" s="229">
        <v>0</v>
      </c>
      <c r="E262" s="60"/>
      <c r="F262" s="146">
        <f t="shared" si="337"/>
        <v>0</v>
      </c>
      <c r="G262" s="229"/>
      <c r="H262" s="261"/>
      <c r="I262" s="114">
        <f t="shared" si="338"/>
        <v>0</v>
      </c>
      <c r="J262" s="261">
        <v>0</v>
      </c>
      <c r="K262" s="60"/>
      <c r="L262" s="135">
        <f t="shared" si="339"/>
        <v>0</v>
      </c>
      <c r="M262" s="320"/>
      <c r="N262" s="60"/>
      <c r="O262" s="114">
        <f t="shared" si="340"/>
        <v>0</v>
      </c>
      <c r="P262" s="111"/>
      <c r="R262" s="204"/>
    </row>
    <row r="263" spans="1:18" ht="36" hidden="1" x14ac:dyDescent="0.25">
      <c r="A263" s="38">
        <v>6419</v>
      </c>
      <c r="B263" s="57" t="s">
        <v>240</v>
      </c>
      <c r="C263" s="58">
        <f t="shared" si="282"/>
        <v>0</v>
      </c>
      <c r="D263" s="229">
        <v>0</v>
      </c>
      <c r="E263" s="60"/>
      <c r="F263" s="146">
        <f t="shared" si="337"/>
        <v>0</v>
      </c>
      <c r="G263" s="229"/>
      <c r="H263" s="261"/>
      <c r="I263" s="114">
        <f t="shared" si="338"/>
        <v>0</v>
      </c>
      <c r="J263" s="261">
        <v>0</v>
      </c>
      <c r="K263" s="60"/>
      <c r="L263" s="135">
        <f t="shared" si="339"/>
        <v>0</v>
      </c>
      <c r="M263" s="320"/>
      <c r="N263" s="60"/>
      <c r="O263" s="114">
        <f t="shared" si="340"/>
        <v>0</v>
      </c>
      <c r="P263" s="111"/>
      <c r="R263" s="204"/>
    </row>
    <row r="264" spans="1:18" ht="36" x14ac:dyDescent="0.25">
      <c r="A264" s="112">
        <v>6420</v>
      </c>
      <c r="B264" s="57" t="s">
        <v>241</v>
      </c>
      <c r="C264" s="58">
        <f t="shared" si="282"/>
        <v>19500</v>
      </c>
      <c r="D264" s="230">
        <f>SUM(D265:D268)</f>
        <v>19500</v>
      </c>
      <c r="E264" s="392">
        <f t="shared" ref="E264:F264" si="341">SUM(E265:E268)</f>
        <v>0</v>
      </c>
      <c r="F264" s="400">
        <f t="shared" si="341"/>
        <v>19500</v>
      </c>
      <c r="G264" s="230">
        <f>SUM(G265:G268)</f>
        <v>0</v>
      </c>
      <c r="H264" s="135">
        <f t="shared" ref="H264:I264" si="342">SUM(H265:H268)</f>
        <v>0</v>
      </c>
      <c r="I264" s="400">
        <f t="shared" si="342"/>
        <v>0</v>
      </c>
      <c r="J264" s="121">
        <f>SUM(J265:J268)</f>
        <v>0</v>
      </c>
      <c r="K264" s="392">
        <f t="shared" ref="K264:L264" si="343">SUM(K265:K268)</f>
        <v>0</v>
      </c>
      <c r="L264" s="400">
        <f t="shared" si="343"/>
        <v>0</v>
      </c>
      <c r="M264" s="58">
        <f>SUM(M265:M268)</f>
        <v>0</v>
      </c>
      <c r="N264" s="113">
        <f t="shared" ref="N264:O264" si="344">SUM(N265:N268)</f>
        <v>0</v>
      </c>
      <c r="O264" s="114">
        <f t="shared" si="344"/>
        <v>0</v>
      </c>
      <c r="P264" s="111"/>
      <c r="R264" s="204"/>
    </row>
    <row r="265" spans="1:18" hidden="1" x14ac:dyDescent="0.25">
      <c r="A265" s="38">
        <v>6421</v>
      </c>
      <c r="B265" s="57" t="s">
        <v>242</v>
      </c>
      <c r="C265" s="58">
        <f t="shared" si="282"/>
        <v>0</v>
      </c>
      <c r="D265" s="229">
        <v>0</v>
      </c>
      <c r="E265" s="60"/>
      <c r="F265" s="146">
        <f t="shared" ref="F265:F268" si="345">D265+E265</f>
        <v>0</v>
      </c>
      <c r="G265" s="229"/>
      <c r="H265" s="261"/>
      <c r="I265" s="114">
        <f t="shared" ref="I265:I268" si="346">G265+H265</f>
        <v>0</v>
      </c>
      <c r="J265" s="261">
        <v>0</v>
      </c>
      <c r="K265" s="60"/>
      <c r="L265" s="135">
        <f t="shared" ref="L265:L268" si="347">J265+K265</f>
        <v>0</v>
      </c>
      <c r="M265" s="320"/>
      <c r="N265" s="60"/>
      <c r="O265" s="114">
        <f t="shared" ref="O265:O268" si="348">M265+N265</f>
        <v>0</v>
      </c>
      <c r="P265" s="111"/>
      <c r="R265" s="204"/>
    </row>
    <row r="266" spans="1:18" x14ac:dyDescent="0.25">
      <c r="A266" s="38">
        <v>6422</v>
      </c>
      <c r="B266" s="57" t="s">
        <v>243</v>
      </c>
      <c r="C266" s="58">
        <f t="shared" si="282"/>
        <v>19500</v>
      </c>
      <c r="D266" s="229">
        <v>19500</v>
      </c>
      <c r="E266" s="389"/>
      <c r="F266" s="400">
        <f t="shared" si="345"/>
        <v>19500</v>
      </c>
      <c r="G266" s="229"/>
      <c r="H266" s="390"/>
      <c r="I266" s="400">
        <f t="shared" si="346"/>
        <v>0</v>
      </c>
      <c r="J266" s="261">
        <v>0</v>
      </c>
      <c r="K266" s="389"/>
      <c r="L266" s="400">
        <f t="shared" si="347"/>
        <v>0</v>
      </c>
      <c r="M266" s="320"/>
      <c r="N266" s="60"/>
      <c r="O266" s="114">
        <f t="shared" si="348"/>
        <v>0</v>
      </c>
      <c r="P266" s="111"/>
      <c r="R266" s="204"/>
    </row>
    <row r="267" spans="1:18" ht="13.5" hidden="1" customHeight="1" x14ac:dyDescent="0.25">
      <c r="A267" s="38">
        <v>6423</v>
      </c>
      <c r="B267" s="57" t="s">
        <v>244</v>
      </c>
      <c r="C267" s="58">
        <f t="shared" si="282"/>
        <v>0</v>
      </c>
      <c r="D267" s="229">
        <v>0</v>
      </c>
      <c r="E267" s="60"/>
      <c r="F267" s="146">
        <f t="shared" si="345"/>
        <v>0</v>
      </c>
      <c r="G267" s="229"/>
      <c r="H267" s="261"/>
      <c r="I267" s="114">
        <f t="shared" si="346"/>
        <v>0</v>
      </c>
      <c r="J267" s="261">
        <v>0</v>
      </c>
      <c r="K267" s="60"/>
      <c r="L267" s="135">
        <f t="shared" si="347"/>
        <v>0</v>
      </c>
      <c r="M267" s="320"/>
      <c r="N267" s="60"/>
      <c r="O267" s="114">
        <f t="shared" si="348"/>
        <v>0</v>
      </c>
      <c r="P267" s="111"/>
      <c r="R267" s="204"/>
    </row>
    <row r="268" spans="1:18" ht="36" hidden="1" x14ac:dyDescent="0.25">
      <c r="A268" s="38">
        <v>6424</v>
      </c>
      <c r="B268" s="57" t="s">
        <v>245</v>
      </c>
      <c r="C268" s="58">
        <f t="shared" si="282"/>
        <v>0</v>
      </c>
      <c r="D268" s="229">
        <v>0</v>
      </c>
      <c r="E268" s="60"/>
      <c r="F268" s="146">
        <f t="shared" si="345"/>
        <v>0</v>
      </c>
      <c r="G268" s="229"/>
      <c r="H268" s="261"/>
      <c r="I268" s="114">
        <f t="shared" si="346"/>
        <v>0</v>
      </c>
      <c r="J268" s="261">
        <v>0</v>
      </c>
      <c r="K268" s="60"/>
      <c r="L268" s="135">
        <f t="shared" si="347"/>
        <v>0</v>
      </c>
      <c r="M268" s="320"/>
      <c r="N268" s="60"/>
      <c r="O268" s="114">
        <f t="shared" si="348"/>
        <v>0</v>
      </c>
      <c r="P268" s="111"/>
      <c r="R268" s="204"/>
    </row>
    <row r="269" spans="1:18" ht="36" hidden="1" x14ac:dyDescent="0.25">
      <c r="A269" s="148">
        <v>7000</v>
      </c>
      <c r="B269" s="148" t="s">
        <v>246</v>
      </c>
      <c r="C269" s="150">
        <f t="shared" si="282"/>
        <v>0</v>
      </c>
      <c r="D269" s="236">
        <f>SUM(D270,D281)</f>
        <v>0</v>
      </c>
      <c r="E269" s="481">
        <f t="shared" ref="E269:F269" si="349">SUM(E270,E281)</f>
        <v>0</v>
      </c>
      <c r="F269" s="482">
        <f t="shared" si="349"/>
        <v>0</v>
      </c>
      <c r="G269" s="236">
        <f>SUM(G270,G281)</f>
        <v>0</v>
      </c>
      <c r="H269" s="267">
        <f t="shared" ref="H269:I269" si="350">SUM(H270,H281)</f>
        <v>0</v>
      </c>
      <c r="I269" s="483">
        <f t="shared" si="350"/>
        <v>0</v>
      </c>
      <c r="J269" s="267">
        <f>SUM(J270,J281)</f>
        <v>0</v>
      </c>
      <c r="K269" s="481">
        <f t="shared" ref="K269:L269" si="351">SUM(K270,K281)</f>
        <v>0</v>
      </c>
      <c r="L269" s="149">
        <f t="shared" si="351"/>
        <v>0</v>
      </c>
      <c r="M269" s="325">
        <f>SUM(M270,M281)</f>
        <v>0</v>
      </c>
      <c r="N269" s="302">
        <f t="shared" ref="N269:O269" si="352">SUM(N270,N281)</f>
        <v>0</v>
      </c>
      <c r="O269" s="307">
        <f t="shared" si="352"/>
        <v>0</v>
      </c>
      <c r="P269" s="347"/>
      <c r="R269" s="204"/>
    </row>
    <row r="270" spans="1:18" ht="24" hidden="1" x14ac:dyDescent="0.25">
      <c r="A270" s="46">
        <v>7200</v>
      </c>
      <c r="B270" s="105" t="s">
        <v>247</v>
      </c>
      <c r="C270" s="47">
        <f t="shared" si="282"/>
        <v>0</v>
      </c>
      <c r="D270" s="227">
        <f>SUM(D271,D272,D275,D276,D280)</f>
        <v>0</v>
      </c>
      <c r="E270" s="50">
        <f t="shared" ref="E270:F270" si="353">SUM(E271,E272,E275,E276,E280)</f>
        <v>0</v>
      </c>
      <c r="F270" s="281">
        <f t="shared" si="353"/>
        <v>0</v>
      </c>
      <c r="G270" s="227">
        <f>SUM(G271,G272,G275,G276,G280)</f>
        <v>0</v>
      </c>
      <c r="H270" s="106">
        <f t="shared" ref="H270:I270" si="354">SUM(H271,H272,H275,H276,H280)</f>
        <v>0</v>
      </c>
      <c r="I270" s="117">
        <f t="shared" si="354"/>
        <v>0</v>
      </c>
      <c r="J270" s="106">
        <f>SUM(J271,J272,J275,J276,J280)</f>
        <v>0</v>
      </c>
      <c r="K270" s="50">
        <f t="shared" ref="K270:L270" si="355">SUM(K271,K272,K275,K276,K280)</f>
        <v>0</v>
      </c>
      <c r="L270" s="126">
        <f t="shared" si="355"/>
        <v>0</v>
      </c>
      <c r="M270" s="130">
        <f>SUM(M271,M272,M275,M276,M280)</f>
        <v>0</v>
      </c>
      <c r="N270" s="131">
        <f t="shared" ref="N270:O270" si="356">SUM(N271,N272,N275,N276,N280)</f>
        <v>0</v>
      </c>
      <c r="O270" s="289">
        <f t="shared" si="356"/>
        <v>0</v>
      </c>
      <c r="P270" s="344"/>
      <c r="R270" s="204"/>
    </row>
    <row r="271" spans="1:18" ht="24" hidden="1" x14ac:dyDescent="0.25">
      <c r="A271" s="808">
        <v>7210</v>
      </c>
      <c r="B271" s="52" t="s">
        <v>248</v>
      </c>
      <c r="C271" s="53">
        <f t="shared" si="282"/>
        <v>0</v>
      </c>
      <c r="D271" s="228">
        <v>0</v>
      </c>
      <c r="E271" s="55"/>
      <c r="F271" s="283">
        <f>D271+E271</f>
        <v>0</v>
      </c>
      <c r="G271" s="228"/>
      <c r="H271" s="260"/>
      <c r="I271" s="120">
        <f>G271+H271</f>
        <v>0</v>
      </c>
      <c r="J271" s="260">
        <v>0</v>
      </c>
      <c r="K271" s="55"/>
      <c r="L271" s="139">
        <f>J271+K271</f>
        <v>0</v>
      </c>
      <c r="M271" s="319"/>
      <c r="N271" s="55"/>
      <c r="O271" s="120">
        <f>M271+N271</f>
        <v>0</v>
      </c>
      <c r="P271" s="110"/>
      <c r="R271" s="204"/>
    </row>
    <row r="272" spans="1:18" s="147" customFormat="1" ht="36" hidden="1" x14ac:dyDescent="0.25">
      <c r="A272" s="112">
        <v>7220</v>
      </c>
      <c r="B272" s="57" t="s">
        <v>249</v>
      </c>
      <c r="C272" s="58">
        <f t="shared" si="282"/>
        <v>0</v>
      </c>
      <c r="D272" s="230">
        <f>SUM(D273:D274)</f>
        <v>0</v>
      </c>
      <c r="E272" s="113">
        <f t="shared" ref="E272:F272" si="357">SUM(E273:E274)</f>
        <v>0</v>
      </c>
      <c r="F272" s="146">
        <f t="shared" si="357"/>
        <v>0</v>
      </c>
      <c r="G272" s="230">
        <f>SUM(G273:G274)</f>
        <v>0</v>
      </c>
      <c r="H272" s="121">
        <f t="shared" ref="H272:I272" si="358">SUM(H273:H274)</f>
        <v>0</v>
      </c>
      <c r="I272" s="114">
        <f t="shared" si="358"/>
        <v>0</v>
      </c>
      <c r="J272" s="121">
        <f>SUM(J273:J274)</f>
        <v>0</v>
      </c>
      <c r="K272" s="113">
        <f t="shared" ref="K272:L272" si="359">SUM(K273:K274)</f>
        <v>0</v>
      </c>
      <c r="L272" s="135">
        <f t="shared" si="359"/>
        <v>0</v>
      </c>
      <c r="M272" s="58">
        <f>SUM(M273:M274)</f>
        <v>0</v>
      </c>
      <c r="N272" s="113">
        <f t="shared" ref="N272:O272" si="360">SUM(N273:N274)</f>
        <v>0</v>
      </c>
      <c r="O272" s="114">
        <f t="shared" si="360"/>
        <v>0</v>
      </c>
      <c r="P272" s="111"/>
      <c r="R272" s="204"/>
    </row>
    <row r="273" spans="1:18" s="147" customFormat="1" ht="36" hidden="1" x14ac:dyDescent="0.25">
      <c r="A273" s="38">
        <v>7221</v>
      </c>
      <c r="B273" s="57" t="s">
        <v>250</v>
      </c>
      <c r="C273" s="58">
        <f t="shared" si="282"/>
        <v>0</v>
      </c>
      <c r="D273" s="229">
        <v>0</v>
      </c>
      <c r="E273" s="60"/>
      <c r="F273" s="146">
        <f t="shared" ref="F273:F275" si="361">D273+E273</f>
        <v>0</v>
      </c>
      <c r="G273" s="229"/>
      <c r="H273" s="261"/>
      <c r="I273" s="114">
        <f t="shared" ref="I273:I275" si="362">G273+H273</f>
        <v>0</v>
      </c>
      <c r="J273" s="261">
        <v>0</v>
      </c>
      <c r="K273" s="60"/>
      <c r="L273" s="135">
        <f t="shared" ref="L273:L275" si="363">J273+K273</f>
        <v>0</v>
      </c>
      <c r="M273" s="320"/>
      <c r="N273" s="60"/>
      <c r="O273" s="114">
        <f t="shared" ref="O273:O275" si="364">M273+N273</f>
        <v>0</v>
      </c>
      <c r="P273" s="111"/>
      <c r="R273" s="204"/>
    </row>
    <row r="274" spans="1:18" s="147" customFormat="1" ht="36" hidden="1" x14ac:dyDescent="0.25">
      <c r="A274" s="38">
        <v>7222</v>
      </c>
      <c r="B274" s="57" t="s">
        <v>251</v>
      </c>
      <c r="C274" s="58">
        <f t="shared" si="282"/>
        <v>0</v>
      </c>
      <c r="D274" s="229">
        <v>0</v>
      </c>
      <c r="E274" s="60"/>
      <c r="F274" s="146">
        <f t="shared" si="361"/>
        <v>0</v>
      </c>
      <c r="G274" s="229"/>
      <c r="H274" s="261"/>
      <c r="I274" s="114">
        <f t="shared" si="362"/>
        <v>0</v>
      </c>
      <c r="J274" s="261">
        <v>0</v>
      </c>
      <c r="K274" s="60"/>
      <c r="L274" s="135">
        <f t="shared" si="363"/>
        <v>0</v>
      </c>
      <c r="M274" s="320"/>
      <c r="N274" s="60"/>
      <c r="O274" s="114">
        <f t="shared" si="364"/>
        <v>0</v>
      </c>
      <c r="P274" s="111"/>
      <c r="R274" s="204"/>
    </row>
    <row r="275" spans="1:18" ht="24" hidden="1" x14ac:dyDescent="0.25">
      <c r="A275" s="112">
        <v>7230</v>
      </c>
      <c r="B275" s="57" t="s">
        <v>292</v>
      </c>
      <c r="C275" s="58">
        <f t="shared" si="282"/>
        <v>0</v>
      </c>
      <c r="D275" s="229">
        <v>0</v>
      </c>
      <c r="E275" s="60"/>
      <c r="F275" s="146">
        <f t="shared" si="361"/>
        <v>0</v>
      </c>
      <c r="G275" s="229"/>
      <c r="H275" s="261"/>
      <c r="I275" s="114">
        <f t="shared" si="362"/>
        <v>0</v>
      </c>
      <c r="J275" s="261">
        <v>0</v>
      </c>
      <c r="K275" s="60"/>
      <c r="L275" s="135">
        <f t="shared" si="363"/>
        <v>0</v>
      </c>
      <c r="M275" s="320"/>
      <c r="N275" s="60"/>
      <c r="O275" s="114">
        <f t="shared" si="364"/>
        <v>0</v>
      </c>
      <c r="P275" s="111"/>
      <c r="R275" s="204"/>
    </row>
    <row r="276" spans="1:18" ht="24" hidden="1" x14ac:dyDescent="0.25">
      <c r="A276" s="112">
        <v>7240</v>
      </c>
      <c r="B276" s="57" t="s">
        <v>252</v>
      </c>
      <c r="C276" s="58">
        <f t="shared" si="282"/>
        <v>0</v>
      </c>
      <c r="D276" s="230">
        <f>SUM(D277:D279)</f>
        <v>0</v>
      </c>
      <c r="E276" s="113">
        <f t="shared" ref="E276:O276" si="365">SUM(E277:E279)</f>
        <v>0</v>
      </c>
      <c r="F276" s="146">
        <f t="shared" si="365"/>
        <v>0</v>
      </c>
      <c r="G276" s="230">
        <f t="shared" si="365"/>
        <v>0</v>
      </c>
      <c r="H276" s="121">
        <f t="shared" si="365"/>
        <v>0</v>
      </c>
      <c r="I276" s="114">
        <f t="shared" si="365"/>
        <v>0</v>
      </c>
      <c r="J276" s="121">
        <f>SUM(J277:J279)</f>
        <v>0</v>
      </c>
      <c r="K276" s="113">
        <f t="shared" ref="K276:L276" si="366">SUM(K277:K279)</f>
        <v>0</v>
      </c>
      <c r="L276" s="135">
        <f t="shared" si="366"/>
        <v>0</v>
      </c>
      <c r="M276" s="58">
        <f t="shared" si="365"/>
        <v>0</v>
      </c>
      <c r="N276" s="113">
        <f t="shared" si="365"/>
        <v>0</v>
      </c>
      <c r="O276" s="114">
        <f t="shared" si="365"/>
        <v>0</v>
      </c>
      <c r="P276" s="111"/>
      <c r="R276" s="204"/>
    </row>
    <row r="277" spans="1:18" ht="48" hidden="1" x14ac:dyDescent="0.25">
      <c r="A277" s="38">
        <v>7245</v>
      </c>
      <c r="B277" s="57" t="s">
        <v>253</v>
      </c>
      <c r="C277" s="58">
        <f t="shared" ref="C277:C298" si="367">F277+I277+L277+O277</f>
        <v>0</v>
      </c>
      <c r="D277" s="229">
        <v>0</v>
      </c>
      <c r="E277" s="60"/>
      <c r="F277" s="146">
        <f t="shared" ref="F277:F280" si="368">D277+E277</f>
        <v>0</v>
      </c>
      <c r="G277" s="229"/>
      <c r="H277" s="261"/>
      <c r="I277" s="114">
        <f t="shared" ref="I277:I280" si="369">G277+H277</f>
        <v>0</v>
      </c>
      <c r="J277" s="261">
        <v>0</v>
      </c>
      <c r="K277" s="60"/>
      <c r="L277" s="135">
        <f t="shared" ref="L277:L280" si="370">J277+K277</f>
        <v>0</v>
      </c>
      <c r="M277" s="320"/>
      <c r="N277" s="60"/>
      <c r="O277" s="114">
        <f t="shared" ref="O277:O280" si="371">M277+N277</f>
        <v>0</v>
      </c>
      <c r="P277" s="111"/>
      <c r="R277" s="204"/>
    </row>
    <row r="278" spans="1:18" ht="84.75" hidden="1" customHeight="1" x14ac:dyDescent="0.25">
      <c r="A278" s="38">
        <v>7246</v>
      </c>
      <c r="B278" s="57" t="s">
        <v>254</v>
      </c>
      <c r="C278" s="58">
        <f t="shared" si="367"/>
        <v>0</v>
      </c>
      <c r="D278" s="229">
        <v>0</v>
      </c>
      <c r="E278" s="60"/>
      <c r="F278" s="146">
        <f t="shared" si="368"/>
        <v>0</v>
      </c>
      <c r="G278" s="229"/>
      <c r="H278" s="261"/>
      <c r="I278" s="114">
        <f t="shared" si="369"/>
        <v>0</v>
      </c>
      <c r="J278" s="261">
        <v>0</v>
      </c>
      <c r="K278" s="60"/>
      <c r="L278" s="135">
        <f t="shared" si="370"/>
        <v>0</v>
      </c>
      <c r="M278" s="320"/>
      <c r="N278" s="60"/>
      <c r="O278" s="114">
        <f t="shared" si="371"/>
        <v>0</v>
      </c>
      <c r="P278" s="111"/>
      <c r="R278" s="204"/>
    </row>
    <row r="279" spans="1:18" ht="36" hidden="1" x14ac:dyDescent="0.25">
      <c r="A279" s="38">
        <v>7247</v>
      </c>
      <c r="B279" s="57" t="s">
        <v>309</v>
      </c>
      <c r="C279" s="58">
        <f t="shared" si="367"/>
        <v>0</v>
      </c>
      <c r="D279" s="229">
        <v>0</v>
      </c>
      <c r="E279" s="60"/>
      <c r="F279" s="146">
        <f t="shared" si="368"/>
        <v>0</v>
      </c>
      <c r="G279" s="229"/>
      <c r="H279" s="261"/>
      <c r="I279" s="114">
        <f t="shared" si="369"/>
        <v>0</v>
      </c>
      <c r="J279" s="261">
        <v>0</v>
      </c>
      <c r="K279" s="60"/>
      <c r="L279" s="135">
        <f t="shared" si="370"/>
        <v>0</v>
      </c>
      <c r="M279" s="320"/>
      <c r="N279" s="60"/>
      <c r="O279" s="114">
        <f t="shared" si="371"/>
        <v>0</v>
      </c>
      <c r="P279" s="111"/>
      <c r="R279" s="204"/>
    </row>
    <row r="280" spans="1:18" ht="24" hidden="1" x14ac:dyDescent="0.25">
      <c r="A280" s="808">
        <v>7260</v>
      </c>
      <c r="B280" s="52" t="s">
        <v>255</v>
      </c>
      <c r="C280" s="53">
        <f t="shared" si="367"/>
        <v>0</v>
      </c>
      <c r="D280" s="228">
        <v>0</v>
      </c>
      <c r="E280" s="55"/>
      <c r="F280" s="283">
        <f t="shared" si="368"/>
        <v>0</v>
      </c>
      <c r="G280" s="228"/>
      <c r="H280" s="260"/>
      <c r="I280" s="120">
        <f t="shared" si="369"/>
        <v>0</v>
      </c>
      <c r="J280" s="260">
        <v>0</v>
      </c>
      <c r="K280" s="55"/>
      <c r="L280" s="139">
        <f t="shared" si="370"/>
        <v>0</v>
      </c>
      <c r="M280" s="319"/>
      <c r="N280" s="55"/>
      <c r="O280" s="120">
        <f t="shared" si="371"/>
        <v>0</v>
      </c>
      <c r="P280" s="110"/>
      <c r="R280" s="204"/>
    </row>
    <row r="281" spans="1:18" hidden="1" x14ac:dyDescent="0.25">
      <c r="A281" s="73">
        <v>7700</v>
      </c>
      <c r="B281" s="163" t="s">
        <v>284</v>
      </c>
      <c r="C281" s="164">
        <f t="shared" si="367"/>
        <v>0</v>
      </c>
      <c r="D281" s="237">
        <f>D282</f>
        <v>0</v>
      </c>
      <c r="E281" s="165">
        <f t="shared" ref="E281:O281" si="372">E282</f>
        <v>0</v>
      </c>
      <c r="F281" s="285">
        <f t="shared" si="372"/>
        <v>0</v>
      </c>
      <c r="G281" s="237">
        <f t="shared" si="372"/>
        <v>0</v>
      </c>
      <c r="H281" s="268">
        <f t="shared" si="372"/>
        <v>0</v>
      </c>
      <c r="I281" s="166">
        <f t="shared" si="372"/>
        <v>0</v>
      </c>
      <c r="J281" s="268">
        <f>J282</f>
        <v>0</v>
      </c>
      <c r="K281" s="165">
        <f t="shared" si="372"/>
        <v>0</v>
      </c>
      <c r="L281" s="200">
        <f t="shared" si="372"/>
        <v>0</v>
      </c>
      <c r="M281" s="164">
        <f t="shared" si="372"/>
        <v>0</v>
      </c>
      <c r="N281" s="165">
        <f t="shared" si="372"/>
        <v>0</v>
      </c>
      <c r="O281" s="166">
        <f t="shared" si="372"/>
        <v>0</v>
      </c>
      <c r="P281" s="345"/>
      <c r="R281" s="204"/>
    </row>
    <row r="282" spans="1:18" hidden="1" x14ac:dyDescent="0.25">
      <c r="A282" s="107">
        <v>7720</v>
      </c>
      <c r="B282" s="52" t="s">
        <v>285</v>
      </c>
      <c r="C282" s="64">
        <f t="shared" si="367"/>
        <v>0</v>
      </c>
      <c r="D282" s="238">
        <v>0</v>
      </c>
      <c r="E282" s="66"/>
      <c r="F282" s="144">
        <f>D282+E282</f>
        <v>0</v>
      </c>
      <c r="G282" s="238"/>
      <c r="H282" s="269"/>
      <c r="I282" s="304">
        <f>G282+H282</f>
        <v>0</v>
      </c>
      <c r="J282" s="269">
        <v>0</v>
      </c>
      <c r="K282" s="66"/>
      <c r="L282" s="199">
        <f>J282+K282</f>
        <v>0</v>
      </c>
      <c r="M282" s="326"/>
      <c r="N282" s="66"/>
      <c r="O282" s="304">
        <f>M282+N282</f>
        <v>0</v>
      </c>
      <c r="P282" s="153"/>
      <c r="R282" s="204"/>
    </row>
    <row r="283" spans="1:18" x14ac:dyDescent="0.25">
      <c r="A283" s="145"/>
      <c r="B283" s="57" t="s">
        <v>256</v>
      </c>
      <c r="C283" s="58">
        <f t="shared" si="367"/>
        <v>107</v>
      </c>
      <c r="D283" s="230">
        <f>SUM(D284:D285)</f>
        <v>0</v>
      </c>
      <c r="E283" s="392">
        <f t="shared" ref="E283:F283" si="373">SUM(E284:E285)</f>
        <v>0</v>
      </c>
      <c r="F283" s="400">
        <f t="shared" si="373"/>
        <v>0</v>
      </c>
      <c r="G283" s="230">
        <f>SUM(G284:G285)</f>
        <v>0</v>
      </c>
      <c r="H283" s="135">
        <f t="shared" ref="H283:I283" si="374">SUM(H284:H285)</f>
        <v>0</v>
      </c>
      <c r="I283" s="400">
        <f t="shared" si="374"/>
        <v>0</v>
      </c>
      <c r="J283" s="121">
        <f>SUM(J284:J285)</f>
        <v>107</v>
      </c>
      <c r="K283" s="392">
        <f t="shared" ref="K283:L283" si="375">SUM(K284:K285)</f>
        <v>0</v>
      </c>
      <c r="L283" s="400">
        <f t="shared" si="375"/>
        <v>107</v>
      </c>
      <c r="M283" s="58">
        <f>SUM(M284:M285)</f>
        <v>0</v>
      </c>
      <c r="N283" s="113">
        <f t="shared" ref="N283:O283" si="376">SUM(N284:N285)</f>
        <v>0</v>
      </c>
      <c r="O283" s="114">
        <f t="shared" si="376"/>
        <v>0</v>
      </c>
      <c r="P283" s="111"/>
      <c r="R283" s="204"/>
    </row>
    <row r="284" spans="1:18" x14ac:dyDescent="0.25">
      <c r="A284" s="145" t="s">
        <v>257</v>
      </c>
      <c r="B284" s="38" t="s">
        <v>258</v>
      </c>
      <c r="C284" s="58">
        <f t="shared" si="367"/>
        <v>107</v>
      </c>
      <c r="D284" s="229">
        <v>0</v>
      </c>
      <c r="E284" s="389"/>
      <c r="F284" s="400">
        <f t="shared" ref="F284:F285" si="377">D284+E284</f>
        <v>0</v>
      </c>
      <c r="G284" s="229"/>
      <c r="H284" s="390"/>
      <c r="I284" s="400">
        <f t="shared" ref="I284:I285" si="378">G284+H284</f>
        <v>0</v>
      </c>
      <c r="J284" s="261">
        <v>107</v>
      </c>
      <c r="K284" s="389"/>
      <c r="L284" s="400">
        <f t="shared" ref="L284:L285" si="379">J284+K284</f>
        <v>107</v>
      </c>
      <c r="M284" s="320"/>
      <c r="N284" s="60"/>
      <c r="O284" s="114">
        <f t="shared" ref="O284:O285" si="380">M284+N284</f>
        <v>0</v>
      </c>
      <c r="P284" s="111"/>
      <c r="R284" s="204"/>
    </row>
    <row r="285" spans="1:18" ht="24" hidden="1" x14ac:dyDescent="0.25">
      <c r="A285" s="145" t="s">
        <v>259</v>
      </c>
      <c r="B285" s="151" t="s">
        <v>260</v>
      </c>
      <c r="C285" s="53">
        <f t="shared" si="367"/>
        <v>0</v>
      </c>
      <c r="D285" s="228">
        <v>0</v>
      </c>
      <c r="E285" s="55"/>
      <c r="F285" s="283">
        <f t="shared" si="377"/>
        <v>0</v>
      </c>
      <c r="G285" s="228"/>
      <c r="H285" s="260"/>
      <c r="I285" s="120">
        <f t="shared" si="378"/>
        <v>0</v>
      </c>
      <c r="J285" s="260">
        <v>0</v>
      </c>
      <c r="K285" s="55"/>
      <c r="L285" s="139">
        <f t="shared" si="379"/>
        <v>0</v>
      </c>
      <c r="M285" s="319"/>
      <c r="N285" s="55"/>
      <c r="O285" s="120">
        <f t="shared" si="380"/>
        <v>0</v>
      </c>
      <c r="P285" s="110"/>
      <c r="R285" s="204"/>
    </row>
    <row r="286" spans="1:18" ht="12.75" thickBot="1" x14ac:dyDescent="0.3">
      <c r="A286" s="172"/>
      <c r="B286" s="172" t="s">
        <v>261</v>
      </c>
      <c r="C286" s="308">
        <f t="shared" si="367"/>
        <v>872818</v>
      </c>
      <c r="D286" s="239">
        <f t="shared" ref="D286:O286" si="381">SUM(D283,D269,D230,D195,D187,D173,D75,D53)</f>
        <v>860061</v>
      </c>
      <c r="E286" s="394">
        <f t="shared" si="381"/>
        <v>0</v>
      </c>
      <c r="F286" s="413">
        <f t="shared" si="381"/>
        <v>860061</v>
      </c>
      <c r="G286" s="239">
        <f t="shared" si="381"/>
        <v>0</v>
      </c>
      <c r="H286" s="207">
        <f t="shared" si="381"/>
        <v>0</v>
      </c>
      <c r="I286" s="413">
        <f t="shared" si="381"/>
        <v>0</v>
      </c>
      <c r="J286" s="174">
        <f t="shared" si="381"/>
        <v>12757</v>
      </c>
      <c r="K286" s="394">
        <f t="shared" si="381"/>
        <v>0</v>
      </c>
      <c r="L286" s="413">
        <f t="shared" si="381"/>
        <v>12757</v>
      </c>
      <c r="M286" s="308">
        <f t="shared" si="381"/>
        <v>0</v>
      </c>
      <c r="N286" s="173">
        <f t="shared" si="381"/>
        <v>0</v>
      </c>
      <c r="O286" s="290">
        <f t="shared" si="381"/>
        <v>0</v>
      </c>
      <c r="P286" s="348"/>
      <c r="R286" s="204"/>
    </row>
    <row r="287" spans="1:18" s="21" customFormat="1" ht="13.5" hidden="1" thickTop="1" thickBot="1" x14ac:dyDescent="0.3">
      <c r="A287" s="826" t="s">
        <v>262</v>
      </c>
      <c r="B287" s="827"/>
      <c r="C287" s="181">
        <f t="shared" si="367"/>
        <v>0</v>
      </c>
      <c r="D287" s="240">
        <f>SUM(D24,D25,D41)-D51</f>
        <v>0</v>
      </c>
      <c r="E287" s="395">
        <f t="shared" ref="E287:F287" si="382">SUM(E24,E25,E41)-E51</f>
        <v>0</v>
      </c>
      <c r="F287" s="414">
        <f t="shared" si="382"/>
        <v>0</v>
      </c>
      <c r="G287" s="240">
        <f>SUM(G24,G25,G41)-G51</f>
        <v>0</v>
      </c>
      <c r="H287" s="175">
        <f t="shared" ref="H287:I287" si="383">SUM(H24,H25,H41)-H51</f>
        <v>0</v>
      </c>
      <c r="I287" s="414">
        <f t="shared" si="383"/>
        <v>0</v>
      </c>
      <c r="J287" s="270">
        <f>(J26+J43)-J51</f>
        <v>0</v>
      </c>
      <c r="K287" s="395">
        <f t="shared" ref="K287:L287" si="384">(K26+K43)-K51</f>
        <v>0</v>
      </c>
      <c r="L287" s="414">
        <f t="shared" si="384"/>
        <v>0</v>
      </c>
      <c r="M287" s="181">
        <f>M45-M51</f>
        <v>0</v>
      </c>
      <c r="N287" s="176">
        <f t="shared" ref="N287:O287" si="385">N45-N51</f>
        <v>0</v>
      </c>
      <c r="O287" s="291">
        <f t="shared" si="385"/>
        <v>0</v>
      </c>
      <c r="P287" s="183"/>
      <c r="R287" s="204"/>
    </row>
    <row r="288" spans="1:18" s="21" customFormat="1" ht="12.75" hidden="1" thickTop="1" x14ac:dyDescent="0.25">
      <c r="A288" s="828" t="s">
        <v>263</v>
      </c>
      <c r="B288" s="829"/>
      <c r="C288" s="161">
        <f t="shared" si="367"/>
        <v>0</v>
      </c>
      <c r="D288" s="241">
        <f t="shared" ref="D288:O288" si="386">SUM(D289,D290)-D297+D298</f>
        <v>0</v>
      </c>
      <c r="E288" s="396">
        <f t="shared" si="386"/>
        <v>0</v>
      </c>
      <c r="F288" s="415">
        <f t="shared" si="386"/>
        <v>0</v>
      </c>
      <c r="G288" s="241">
        <f t="shared" si="386"/>
        <v>0</v>
      </c>
      <c r="H288" s="157">
        <f t="shared" si="386"/>
        <v>0</v>
      </c>
      <c r="I288" s="415">
        <f t="shared" si="386"/>
        <v>0</v>
      </c>
      <c r="J288" s="271">
        <f t="shared" si="386"/>
        <v>0</v>
      </c>
      <c r="K288" s="396">
        <f t="shared" si="386"/>
        <v>0</v>
      </c>
      <c r="L288" s="415">
        <f t="shared" si="386"/>
        <v>0</v>
      </c>
      <c r="M288" s="161">
        <f t="shared" si="386"/>
        <v>0</v>
      </c>
      <c r="N288" s="158">
        <f t="shared" si="386"/>
        <v>0</v>
      </c>
      <c r="O288" s="159">
        <f t="shared" si="386"/>
        <v>0</v>
      </c>
      <c r="P288" s="349"/>
      <c r="R288" s="204"/>
    </row>
    <row r="289" spans="1:18" s="21" customFormat="1" ht="13.5" hidden="1" thickTop="1" thickBot="1" x14ac:dyDescent="0.3">
      <c r="A289" s="88" t="s">
        <v>264</v>
      </c>
      <c r="B289" s="88" t="s">
        <v>265</v>
      </c>
      <c r="C289" s="89">
        <f t="shared" si="367"/>
        <v>0</v>
      </c>
      <c r="D289" s="223">
        <f t="shared" ref="D289:O289" si="387">D21-D283</f>
        <v>0</v>
      </c>
      <c r="E289" s="380">
        <f t="shared" si="387"/>
        <v>0</v>
      </c>
      <c r="F289" s="406">
        <f t="shared" si="387"/>
        <v>0</v>
      </c>
      <c r="G289" s="223">
        <f t="shared" si="387"/>
        <v>0</v>
      </c>
      <c r="H289" s="179">
        <f t="shared" si="387"/>
        <v>0</v>
      </c>
      <c r="I289" s="406">
        <f t="shared" si="387"/>
        <v>0</v>
      </c>
      <c r="J289" s="256">
        <f t="shared" si="387"/>
        <v>0</v>
      </c>
      <c r="K289" s="380">
        <f t="shared" si="387"/>
        <v>0</v>
      </c>
      <c r="L289" s="406">
        <f t="shared" si="387"/>
        <v>0</v>
      </c>
      <c r="M289" s="89">
        <f t="shared" si="387"/>
        <v>0</v>
      </c>
      <c r="N289" s="90">
        <f t="shared" si="387"/>
        <v>0</v>
      </c>
      <c r="O289" s="91">
        <f t="shared" si="387"/>
        <v>0</v>
      </c>
      <c r="P289" s="340"/>
      <c r="R289" s="204"/>
    </row>
    <row r="290" spans="1:18" s="21" customFormat="1" ht="12.75" hidden="1" thickTop="1" x14ac:dyDescent="0.25">
      <c r="A290" s="178" t="s">
        <v>266</v>
      </c>
      <c r="B290" s="178" t="s">
        <v>267</v>
      </c>
      <c r="C290" s="161">
        <f t="shared" si="367"/>
        <v>0</v>
      </c>
      <c r="D290" s="241">
        <f t="shared" ref="D290:O290" si="388">SUM(D291,D293,D295)-SUM(D292,D294,D296)</f>
        <v>0</v>
      </c>
      <c r="E290" s="158">
        <f t="shared" si="388"/>
        <v>0</v>
      </c>
      <c r="F290" s="171">
        <f t="shared" si="388"/>
        <v>0</v>
      </c>
      <c r="G290" s="241">
        <f t="shared" si="388"/>
        <v>0</v>
      </c>
      <c r="H290" s="271">
        <f t="shared" si="388"/>
        <v>0</v>
      </c>
      <c r="I290" s="159">
        <f t="shared" si="388"/>
        <v>0</v>
      </c>
      <c r="J290" s="271">
        <f t="shared" si="388"/>
        <v>0</v>
      </c>
      <c r="K290" s="158">
        <f t="shared" si="388"/>
        <v>0</v>
      </c>
      <c r="L290" s="157">
        <f t="shared" si="388"/>
        <v>0</v>
      </c>
      <c r="M290" s="161">
        <f t="shared" si="388"/>
        <v>0</v>
      </c>
      <c r="N290" s="158">
        <f t="shared" si="388"/>
        <v>0</v>
      </c>
      <c r="O290" s="159">
        <f t="shared" si="388"/>
        <v>0</v>
      </c>
      <c r="P290" s="349"/>
      <c r="R290" s="204"/>
    </row>
    <row r="291" spans="1:18" ht="12.75" hidden="1" thickTop="1" x14ac:dyDescent="0.25">
      <c r="A291" s="152" t="s">
        <v>268</v>
      </c>
      <c r="B291" s="83" t="s">
        <v>269</v>
      </c>
      <c r="C291" s="64">
        <f t="shared" si="367"/>
        <v>0</v>
      </c>
      <c r="D291" s="238"/>
      <c r="E291" s="66"/>
      <c r="F291" s="144">
        <f t="shared" ref="F291:F298" si="389">D291+E291</f>
        <v>0</v>
      </c>
      <c r="G291" s="238"/>
      <c r="H291" s="269"/>
      <c r="I291" s="304">
        <f t="shared" ref="I291:I298" si="390">G291+H291</f>
        <v>0</v>
      </c>
      <c r="J291" s="269"/>
      <c r="K291" s="66"/>
      <c r="L291" s="199">
        <f t="shared" ref="L291:L298" si="391">J291+K291</f>
        <v>0</v>
      </c>
      <c r="M291" s="326"/>
      <c r="N291" s="66"/>
      <c r="O291" s="304">
        <f t="shared" ref="O291:O298" si="392">M291+N291</f>
        <v>0</v>
      </c>
      <c r="P291" s="153"/>
      <c r="R291" s="204"/>
    </row>
    <row r="292" spans="1:18" ht="24.75" hidden="1" thickTop="1" x14ac:dyDescent="0.25">
      <c r="A292" s="145" t="s">
        <v>270</v>
      </c>
      <c r="B292" s="37" t="s">
        <v>271</v>
      </c>
      <c r="C292" s="58">
        <f t="shared" si="367"/>
        <v>0</v>
      </c>
      <c r="D292" s="229"/>
      <c r="E292" s="60"/>
      <c r="F292" s="146">
        <f t="shared" si="389"/>
        <v>0</v>
      </c>
      <c r="G292" s="229"/>
      <c r="H292" s="261"/>
      <c r="I292" s="114">
        <f t="shared" si="390"/>
        <v>0</v>
      </c>
      <c r="J292" s="261"/>
      <c r="K292" s="60"/>
      <c r="L292" s="135">
        <f t="shared" si="391"/>
        <v>0</v>
      </c>
      <c r="M292" s="320"/>
      <c r="N292" s="60"/>
      <c r="O292" s="114">
        <f t="shared" si="392"/>
        <v>0</v>
      </c>
      <c r="P292" s="111"/>
      <c r="R292" s="204"/>
    </row>
    <row r="293" spans="1:18" ht="12.75" hidden="1" thickTop="1" x14ac:dyDescent="0.25">
      <c r="A293" s="145" t="s">
        <v>272</v>
      </c>
      <c r="B293" s="37" t="s">
        <v>273</v>
      </c>
      <c r="C293" s="58">
        <f t="shared" si="367"/>
        <v>0</v>
      </c>
      <c r="D293" s="229"/>
      <c r="E293" s="60"/>
      <c r="F293" s="146">
        <f t="shared" si="389"/>
        <v>0</v>
      </c>
      <c r="G293" s="229"/>
      <c r="H293" s="261"/>
      <c r="I293" s="114">
        <f t="shared" si="390"/>
        <v>0</v>
      </c>
      <c r="J293" s="261"/>
      <c r="K293" s="60"/>
      <c r="L293" s="135">
        <f t="shared" si="391"/>
        <v>0</v>
      </c>
      <c r="M293" s="320"/>
      <c r="N293" s="60"/>
      <c r="O293" s="114">
        <f t="shared" si="392"/>
        <v>0</v>
      </c>
      <c r="P293" s="111"/>
      <c r="R293" s="204"/>
    </row>
    <row r="294" spans="1:18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60"/>
      <c r="F294" s="146">
        <f t="shared" si="389"/>
        <v>0</v>
      </c>
      <c r="G294" s="229"/>
      <c r="H294" s="261"/>
      <c r="I294" s="114">
        <f t="shared" si="390"/>
        <v>0</v>
      </c>
      <c r="J294" s="261"/>
      <c r="K294" s="60"/>
      <c r="L294" s="135">
        <f t="shared" si="391"/>
        <v>0</v>
      </c>
      <c r="M294" s="320"/>
      <c r="N294" s="60"/>
      <c r="O294" s="114">
        <f t="shared" si="392"/>
        <v>0</v>
      </c>
      <c r="P294" s="111"/>
      <c r="R294" s="204"/>
    </row>
    <row r="295" spans="1:18" ht="12.75" hidden="1" thickTop="1" x14ac:dyDescent="0.25">
      <c r="A295" s="145" t="s">
        <v>276</v>
      </c>
      <c r="B295" s="37" t="s">
        <v>277</v>
      </c>
      <c r="C295" s="58">
        <f t="shared" si="367"/>
        <v>0</v>
      </c>
      <c r="D295" s="229"/>
      <c r="E295" s="60"/>
      <c r="F295" s="146">
        <f t="shared" si="389"/>
        <v>0</v>
      </c>
      <c r="G295" s="229"/>
      <c r="H295" s="261"/>
      <c r="I295" s="114">
        <f t="shared" si="390"/>
        <v>0</v>
      </c>
      <c r="J295" s="261"/>
      <c r="K295" s="60"/>
      <c r="L295" s="135">
        <f t="shared" si="391"/>
        <v>0</v>
      </c>
      <c r="M295" s="320"/>
      <c r="N295" s="60"/>
      <c r="O295" s="114">
        <f t="shared" si="392"/>
        <v>0</v>
      </c>
      <c r="P295" s="111"/>
      <c r="R295" s="204"/>
    </row>
    <row r="296" spans="1:18" ht="24.75" hidden="1" thickTop="1" x14ac:dyDescent="0.25">
      <c r="A296" s="154" t="s">
        <v>278</v>
      </c>
      <c r="B296" s="155" t="s">
        <v>279</v>
      </c>
      <c r="C296" s="127">
        <f t="shared" si="367"/>
        <v>0</v>
      </c>
      <c r="D296" s="234"/>
      <c r="E296" s="129"/>
      <c r="F296" s="141">
        <f t="shared" si="389"/>
        <v>0</v>
      </c>
      <c r="G296" s="234"/>
      <c r="H296" s="265"/>
      <c r="I296" s="305">
        <f t="shared" si="390"/>
        <v>0</v>
      </c>
      <c r="J296" s="265"/>
      <c r="K296" s="129"/>
      <c r="L296" s="140">
        <f t="shared" si="391"/>
        <v>0</v>
      </c>
      <c r="M296" s="323"/>
      <c r="N296" s="129"/>
      <c r="O296" s="305">
        <f t="shared" si="392"/>
        <v>0</v>
      </c>
      <c r="P296" s="156"/>
      <c r="R296" s="204"/>
    </row>
    <row r="297" spans="1:18" s="21" customFormat="1" ht="13.5" hidden="1" thickTop="1" thickBot="1" x14ac:dyDescent="0.3">
      <c r="A297" s="180" t="s">
        <v>280</v>
      </c>
      <c r="B297" s="180" t="s">
        <v>281</v>
      </c>
      <c r="C297" s="181">
        <f t="shared" si="367"/>
        <v>0</v>
      </c>
      <c r="D297" s="242"/>
      <c r="E297" s="182"/>
      <c r="F297" s="177">
        <f t="shared" si="389"/>
        <v>0</v>
      </c>
      <c r="G297" s="242"/>
      <c r="H297" s="272"/>
      <c r="I297" s="291">
        <f t="shared" si="390"/>
        <v>0</v>
      </c>
      <c r="J297" s="272"/>
      <c r="K297" s="182"/>
      <c r="L297" s="175">
        <f t="shared" si="391"/>
        <v>0</v>
      </c>
      <c r="M297" s="327"/>
      <c r="N297" s="182"/>
      <c r="O297" s="291">
        <f t="shared" si="392"/>
        <v>0</v>
      </c>
      <c r="P297" s="183"/>
      <c r="R297" s="204"/>
    </row>
    <row r="298" spans="1:18" s="21" customFormat="1" ht="48.75" hidden="1" thickTop="1" x14ac:dyDescent="0.25">
      <c r="A298" s="178" t="s">
        <v>282</v>
      </c>
      <c r="B298" s="160" t="s">
        <v>283</v>
      </c>
      <c r="C298" s="161">
        <f t="shared" si="367"/>
        <v>0</v>
      </c>
      <c r="D298" s="233"/>
      <c r="E298" s="122"/>
      <c r="F298" s="281">
        <f t="shared" si="389"/>
        <v>0</v>
      </c>
      <c r="G298" s="233"/>
      <c r="H298" s="264"/>
      <c r="I298" s="117">
        <f t="shared" si="390"/>
        <v>0</v>
      </c>
      <c r="J298" s="264"/>
      <c r="K298" s="122"/>
      <c r="L298" s="126">
        <f t="shared" si="391"/>
        <v>0</v>
      </c>
      <c r="M298" s="322"/>
      <c r="N298" s="122"/>
      <c r="O298" s="117">
        <f t="shared" si="392"/>
        <v>0</v>
      </c>
      <c r="P298" s="123"/>
      <c r="R298" s="204"/>
    </row>
    <row r="299" spans="1:18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8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8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8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8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8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</sheetData>
  <sheetProtection algorithmName="SHA-512" hashValue="kAQh+795tC6mrHh245EGFnGI6dhk+sjzOWm4MrR5wfUQso1GgAtxX0PcZ7Huw6GZoYUYVII0WH/CJM77Pfizqg==" saltValue="9Zic2HcDUNgTjlGZmz989Q==" spinCount="100000" sheet="1" objects="1" scenarios="1" formatCells="0" formatColumns="0" formatRows="0"/>
  <autoFilter ref="A18:P298">
    <filterColumn colId="2">
      <filters blank="1">
        <filter val="1 300"/>
        <filter val="107"/>
        <filter val="11 000"/>
        <filter val="117 392"/>
        <filter val="12 650"/>
        <filter val="13 100"/>
        <filter val="147 067"/>
        <filter val="165 061"/>
        <filter val="17 880"/>
        <filter val="19 228"/>
        <filter val="19 500"/>
        <filter val="2 350"/>
        <filter val="2 700"/>
        <filter val="2 930"/>
        <filter val="22 500"/>
        <filter val="24 155"/>
        <filter val="245"/>
        <filter val="29 675"/>
        <filter val="37 318"/>
        <filter val="4 697"/>
        <filter val="430 308"/>
        <filter val="46 150"/>
        <filter val="479"/>
        <filter val="48 500"/>
        <filter val="49 585"/>
        <filter val="5 655"/>
        <filter val="5 750"/>
        <filter val="50 346"/>
        <filter val="503 286"/>
        <filter val="541 083"/>
        <filter val="585"/>
        <filter val="63 446"/>
        <filter val="64 276"/>
        <filter val="688 150"/>
        <filter val="7 500"/>
        <filter val="72 978"/>
        <filter val="8 460"/>
        <filter val="830"/>
        <filter val="853 211"/>
        <filter val="860 061"/>
        <filter val="872 711"/>
        <filter val="872 818"/>
        <filter val="9 678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39.pielikums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Q315"/>
  <sheetViews>
    <sheetView view="pageLayout" zoomScaleNormal="100" workbookViewId="0">
      <selection activeCell="S11" sqref="S11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65" t="s">
        <v>784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360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361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362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785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15" customHeight="1" x14ac:dyDescent="0.25">
      <c r="A7" s="2" t="s">
        <v>4</v>
      </c>
      <c r="B7" s="3"/>
      <c r="C7" s="869" t="s">
        <v>786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365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783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302135</v>
      </c>
      <c r="D20" s="210">
        <f>SUM(D21,D24,D25,D41,D43)</f>
        <v>294311</v>
      </c>
      <c r="E20" s="371">
        <f>SUM(E21,E24,E25,E41,E43)</f>
        <v>0</v>
      </c>
      <c r="F20" s="398">
        <f>SUM(F21,F24,F25,F41,F43)</f>
        <v>294311</v>
      </c>
      <c r="G20" s="210">
        <f>SUM(G21,G24,G43)</f>
        <v>0</v>
      </c>
      <c r="H20" s="245">
        <f>SUM(H21,H24,H43)</f>
        <v>0</v>
      </c>
      <c r="I20" s="26">
        <f>SUM(I21,I24,I43)</f>
        <v>0</v>
      </c>
      <c r="J20" s="245">
        <f>SUM(J21,J26,J43)</f>
        <v>7824</v>
      </c>
      <c r="K20" s="25">
        <f>SUM(K21,K26,K43)</f>
        <v>0</v>
      </c>
      <c r="L20" s="26">
        <f>SUM(L21,L26,L43)</f>
        <v>7824</v>
      </c>
      <c r="M20" s="24">
        <f>SUM(M21,M45)</f>
        <v>0</v>
      </c>
      <c r="N20" s="25">
        <f>SUM(N21,N45)</f>
        <v>0</v>
      </c>
      <c r="O20" s="26">
        <f>SUM(O21,O45)</f>
        <v>0</v>
      </c>
      <c r="P20" s="329"/>
    </row>
    <row r="21" spans="1:16" ht="12.75" thickTop="1" x14ac:dyDescent="0.25">
      <c r="A21" s="27"/>
      <c r="B21" s="28" t="s">
        <v>20</v>
      </c>
      <c r="C21" s="29">
        <f>F21+I21+L21+O21</f>
        <v>3662</v>
      </c>
      <c r="D21" s="211">
        <f t="shared" ref="D21:O21" si="0">SUM(D22:D23)</f>
        <v>0</v>
      </c>
      <c r="E21" s="372">
        <f t="shared" si="0"/>
        <v>0</v>
      </c>
      <c r="F21" s="399">
        <f t="shared" si="0"/>
        <v>0</v>
      </c>
      <c r="G21" s="211">
        <f t="shared" si="0"/>
        <v>0</v>
      </c>
      <c r="H21" s="246">
        <f t="shared" si="0"/>
        <v>0</v>
      </c>
      <c r="I21" s="31">
        <f t="shared" si="0"/>
        <v>0</v>
      </c>
      <c r="J21" s="246">
        <f t="shared" si="0"/>
        <v>3662</v>
      </c>
      <c r="K21" s="30">
        <f t="shared" si="0"/>
        <v>0</v>
      </c>
      <c r="L21" s="31">
        <f t="shared" si="0"/>
        <v>3662</v>
      </c>
      <c r="M21" s="29">
        <f t="shared" si="0"/>
        <v>0</v>
      </c>
      <c r="N21" s="30">
        <f t="shared" si="0"/>
        <v>0</v>
      </c>
      <c r="O21" s="31">
        <f t="shared" si="0"/>
        <v>0</v>
      </c>
      <c r="P21" s="330"/>
    </row>
    <row r="22" spans="1:16" hidden="1" x14ac:dyDescent="0.25">
      <c r="A22" s="32"/>
      <c r="B22" s="33" t="s">
        <v>21</v>
      </c>
      <c r="C22" s="34">
        <f>F22+I22+L22+O22</f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x14ac:dyDescent="0.25">
      <c r="A23" s="37"/>
      <c r="B23" s="38" t="s">
        <v>22</v>
      </c>
      <c r="C23" s="39">
        <f>F23+I23+L23+O23</f>
        <v>3662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>
        <v>3662</v>
      </c>
      <c r="K23" s="40"/>
      <c r="L23" s="303">
        <f>J23+K23</f>
        <v>3662</v>
      </c>
      <c r="M23" s="363"/>
      <c r="N23" s="40"/>
      <c r="O23" s="303">
        <f>M23+N23</f>
        <v>0</v>
      </c>
      <c r="P23" s="167"/>
    </row>
    <row r="24" spans="1:16" s="21" customFormat="1" ht="24.75" thickBot="1" x14ac:dyDescent="0.3">
      <c r="A24" s="41">
        <v>19300</v>
      </c>
      <c r="B24" s="41" t="s">
        <v>304</v>
      </c>
      <c r="C24" s="42">
        <f>F24+I24</f>
        <v>294311</v>
      </c>
      <c r="D24" s="214">
        <v>294311</v>
      </c>
      <c r="E24" s="537"/>
      <c r="F24" s="549">
        <f>D24+E24</f>
        <v>294311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thickTop="1" x14ac:dyDescent="0.25">
      <c r="A26" s="46">
        <v>21300</v>
      </c>
      <c r="B26" s="46" t="s">
        <v>305</v>
      </c>
      <c r="C26" s="47">
        <f t="shared" ref="C26:C40" si="1">L26</f>
        <v>4162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4162</v>
      </c>
      <c r="K26" s="50">
        <f>SUM(K27,K31,K33,K36)</f>
        <v>0</v>
      </c>
      <c r="L26" s="117">
        <f>SUM(L27,L31,L33,L36)</f>
        <v>4162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" hidden="1" x14ac:dyDescent="0.25">
      <c r="A27" s="51">
        <v>21350</v>
      </c>
      <c r="B27" s="46" t="s">
        <v>25</v>
      </c>
      <c r="C27" s="47">
        <f t="shared" si="1"/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>SUM(K28:K30)</f>
        <v>0</v>
      </c>
      <c r="L27" s="117">
        <f>SUM(L28:L30)</f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1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1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1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1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>SUM(K32)</f>
        <v>0</v>
      </c>
      <c r="L31" s="117">
        <f>SUM(L32)</f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1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hidden="1" x14ac:dyDescent="0.25">
      <c r="A33" s="51">
        <v>21380</v>
      </c>
      <c r="B33" s="46" t="s">
        <v>31</v>
      </c>
      <c r="C33" s="47">
        <f t="shared" si="1"/>
        <v>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>SUM(K34:K35)</f>
        <v>0</v>
      </c>
      <c r="L33" s="117">
        <f>SUM(L34:L35)</f>
        <v>0</v>
      </c>
      <c r="M33" s="312" t="s">
        <v>23</v>
      </c>
      <c r="N33" s="48" t="s">
        <v>23</v>
      </c>
      <c r="O33" s="49" t="s">
        <v>23</v>
      </c>
      <c r="P33" s="332"/>
    </row>
    <row r="34" spans="1:16" hidden="1" x14ac:dyDescent="0.25">
      <c r="A34" s="33">
        <v>21381</v>
      </c>
      <c r="B34" s="52" t="s">
        <v>306</v>
      </c>
      <c r="C34" s="53">
        <f t="shared" si="1"/>
        <v>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353">
        <f>J34+K34</f>
        <v>0</v>
      </c>
      <c r="M34" s="313" t="s">
        <v>23</v>
      </c>
      <c r="N34" s="54" t="s">
        <v>23</v>
      </c>
      <c r="O34" s="56" t="s">
        <v>23</v>
      </c>
      <c r="P34" s="333"/>
    </row>
    <row r="35" spans="1:16" ht="24" hidden="1" x14ac:dyDescent="0.25">
      <c r="A35" s="38">
        <v>21383</v>
      </c>
      <c r="B35" s="57" t="s">
        <v>32</v>
      </c>
      <c r="C35" s="58">
        <f t="shared" si="1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customHeight="1" x14ac:dyDescent="0.25">
      <c r="A36" s="51">
        <v>21390</v>
      </c>
      <c r="B36" s="46" t="s">
        <v>307</v>
      </c>
      <c r="C36" s="47">
        <f t="shared" si="1"/>
        <v>4162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4162</v>
      </c>
      <c r="K36" s="50">
        <f>SUM(K37:K40)</f>
        <v>0</v>
      </c>
      <c r="L36" s="117">
        <f>SUM(L37:L40)</f>
        <v>4162</v>
      </c>
      <c r="M36" s="312" t="s">
        <v>23</v>
      </c>
      <c r="N36" s="48" t="s">
        <v>23</v>
      </c>
      <c r="O36" s="49" t="s">
        <v>23</v>
      </c>
      <c r="P36" s="332"/>
    </row>
    <row r="37" spans="1:16" ht="24" hidden="1" x14ac:dyDescent="0.25">
      <c r="A37" s="33">
        <v>21391</v>
      </c>
      <c r="B37" s="52" t="s">
        <v>33</v>
      </c>
      <c r="C37" s="53">
        <f t="shared" si="1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idden="1" x14ac:dyDescent="0.25">
      <c r="A38" s="38">
        <v>21393</v>
      </c>
      <c r="B38" s="57" t="s">
        <v>34</v>
      </c>
      <c r="C38" s="58">
        <f t="shared" si="1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idden="1" x14ac:dyDescent="0.25">
      <c r="A39" s="38">
        <v>21395</v>
      </c>
      <c r="B39" s="57" t="s">
        <v>35</v>
      </c>
      <c r="C39" s="58">
        <f t="shared" si="1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" x14ac:dyDescent="0.25">
      <c r="A40" s="188">
        <v>21399</v>
      </c>
      <c r="B40" s="163" t="s">
        <v>36</v>
      </c>
      <c r="C40" s="164">
        <f t="shared" si="1"/>
        <v>4162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>
        <f>3490+672</f>
        <v>4162</v>
      </c>
      <c r="K40" s="189"/>
      <c r="L40" s="597">
        <f>J40+K40</f>
        <v>4162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>SUM(E42)</f>
        <v>0</v>
      </c>
      <c r="F41" s="409">
        <f>SUM(F42)</f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 t="shared" ref="D43:L43" si="2">D44</f>
        <v>0</v>
      </c>
      <c r="E43" s="513">
        <f t="shared" si="2"/>
        <v>0</v>
      </c>
      <c r="F43" s="530">
        <f t="shared" si="2"/>
        <v>0</v>
      </c>
      <c r="G43" s="74">
        <f t="shared" si="2"/>
        <v>0</v>
      </c>
      <c r="H43" s="202">
        <f t="shared" si="2"/>
        <v>0</v>
      </c>
      <c r="I43" s="288">
        <f t="shared" si="2"/>
        <v>0</v>
      </c>
      <c r="J43" s="202">
        <f t="shared" si="2"/>
        <v>0</v>
      </c>
      <c r="K43" s="75">
        <f t="shared" si="2"/>
        <v>0</v>
      </c>
      <c r="L43" s="288">
        <f t="shared" si="2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>SUM(N46:N47)</f>
        <v>0</v>
      </c>
      <c r="O45" s="288">
        <f>SUM(O46:O47)</f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>O47</f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602"/>
      <c r="I48" s="303">
        <f>G48+H48</f>
        <v>0</v>
      </c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ref="C50:C113" si="3">F50+I50+L50+O50</f>
        <v>302135</v>
      </c>
      <c r="D50" s="223">
        <f t="shared" ref="D50:O50" si="4">SUM(D51,D283)</f>
        <v>294311</v>
      </c>
      <c r="E50" s="380">
        <f t="shared" si="4"/>
        <v>0</v>
      </c>
      <c r="F50" s="406">
        <f t="shared" si="4"/>
        <v>294311</v>
      </c>
      <c r="G50" s="223">
        <f t="shared" si="4"/>
        <v>0</v>
      </c>
      <c r="H50" s="256">
        <f t="shared" si="4"/>
        <v>0</v>
      </c>
      <c r="I50" s="91">
        <f t="shared" si="4"/>
        <v>0</v>
      </c>
      <c r="J50" s="256">
        <f t="shared" si="4"/>
        <v>7824</v>
      </c>
      <c r="K50" s="90">
        <f t="shared" si="4"/>
        <v>0</v>
      </c>
      <c r="L50" s="91">
        <f t="shared" si="4"/>
        <v>7824</v>
      </c>
      <c r="M50" s="89">
        <f t="shared" si="4"/>
        <v>0</v>
      </c>
      <c r="N50" s="90">
        <f t="shared" si="4"/>
        <v>0</v>
      </c>
      <c r="O50" s="91">
        <f t="shared" si="4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3"/>
        <v>300673</v>
      </c>
      <c r="D51" s="224">
        <f t="shared" ref="D51:O51" si="5">SUM(D52,D194)</f>
        <v>294311</v>
      </c>
      <c r="E51" s="381">
        <f t="shared" si="5"/>
        <v>0</v>
      </c>
      <c r="F51" s="407">
        <f t="shared" si="5"/>
        <v>294311</v>
      </c>
      <c r="G51" s="224">
        <f t="shared" si="5"/>
        <v>0</v>
      </c>
      <c r="H51" s="257">
        <f t="shared" si="5"/>
        <v>0</v>
      </c>
      <c r="I51" s="96">
        <f t="shared" si="5"/>
        <v>0</v>
      </c>
      <c r="J51" s="257">
        <f t="shared" si="5"/>
        <v>6362</v>
      </c>
      <c r="K51" s="95">
        <f t="shared" si="5"/>
        <v>0</v>
      </c>
      <c r="L51" s="96">
        <f t="shared" si="5"/>
        <v>6362</v>
      </c>
      <c r="M51" s="94">
        <f t="shared" si="5"/>
        <v>0</v>
      </c>
      <c r="N51" s="95">
        <f t="shared" si="5"/>
        <v>0</v>
      </c>
      <c r="O51" s="96">
        <f t="shared" si="5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3"/>
        <v>271960</v>
      </c>
      <c r="D52" s="225">
        <f t="shared" ref="D52:O52" si="6">SUM(D53,D75,D173,D187)</f>
        <v>269265</v>
      </c>
      <c r="E52" s="382">
        <f t="shared" si="6"/>
        <v>-3667</v>
      </c>
      <c r="F52" s="408">
        <f t="shared" si="6"/>
        <v>265598</v>
      </c>
      <c r="G52" s="225">
        <f t="shared" si="6"/>
        <v>0</v>
      </c>
      <c r="H52" s="258">
        <f t="shared" si="6"/>
        <v>0</v>
      </c>
      <c r="I52" s="100">
        <f t="shared" si="6"/>
        <v>0</v>
      </c>
      <c r="J52" s="258">
        <f t="shared" si="6"/>
        <v>6362</v>
      </c>
      <c r="K52" s="99">
        <f t="shared" si="6"/>
        <v>0</v>
      </c>
      <c r="L52" s="100">
        <f t="shared" si="6"/>
        <v>6362</v>
      </c>
      <c r="M52" s="98">
        <f t="shared" si="6"/>
        <v>0</v>
      </c>
      <c r="N52" s="99">
        <f t="shared" si="6"/>
        <v>0</v>
      </c>
      <c r="O52" s="100">
        <f t="shared" si="6"/>
        <v>0</v>
      </c>
      <c r="P52" s="342"/>
    </row>
    <row r="53" spans="1:16" s="21" customFormat="1" hidden="1" x14ac:dyDescent="0.25">
      <c r="A53" s="101">
        <v>1000</v>
      </c>
      <c r="B53" s="101" t="s">
        <v>47</v>
      </c>
      <c r="C53" s="102">
        <f t="shared" si="3"/>
        <v>0</v>
      </c>
      <c r="D53" s="226">
        <f t="shared" ref="D53:O53" si="7">SUM(D54,D67)</f>
        <v>0</v>
      </c>
      <c r="E53" s="386">
        <f t="shared" si="7"/>
        <v>0</v>
      </c>
      <c r="F53" s="410">
        <f t="shared" si="7"/>
        <v>0</v>
      </c>
      <c r="G53" s="226">
        <f t="shared" si="7"/>
        <v>0</v>
      </c>
      <c r="H53" s="259">
        <f t="shared" si="7"/>
        <v>0</v>
      </c>
      <c r="I53" s="104">
        <f t="shared" si="7"/>
        <v>0</v>
      </c>
      <c r="J53" s="259">
        <f t="shared" si="7"/>
        <v>0</v>
      </c>
      <c r="K53" s="103">
        <f t="shared" si="7"/>
        <v>0</v>
      </c>
      <c r="L53" s="104">
        <f t="shared" si="7"/>
        <v>0</v>
      </c>
      <c r="M53" s="102">
        <f t="shared" si="7"/>
        <v>0</v>
      </c>
      <c r="N53" s="103">
        <f t="shared" si="7"/>
        <v>0</v>
      </c>
      <c r="O53" s="104">
        <f t="shared" si="7"/>
        <v>0</v>
      </c>
      <c r="P53" s="343"/>
    </row>
    <row r="54" spans="1:16" hidden="1" x14ac:dyDescent="0.25">
      <c r="A54" s="46">
        <v>1100</v>
      </c>
      <c r="B54" s="105" t="s">
        <v>48</v>
      </c>
      <c r="C54" s="47">
        <f t="shared" si="3"/>
        <v>0</v>
      </c>
      <c r="D54" s="227">
        <f t="shared" ref="D54:O54" si="8">SUM(D55,D58,D66)</f>
        <v>0</v>
      </c>
      <c r="E54" s="387">
        <f t="shared" si="8"/>
        <v>0</v>
      </c>
      <c r="F54" s="402">
        <f t="shared" si="8"/>
        <v>0</v>
      </c>
      <c r="G54" s="227">
        <f t="shared" si="8"/>
        <v>0</v>
      </c>
      <c r="H54" s="106">
        <f t="shared" si="8"/>
        <v>0</v>
      </c>
      <c r="I54" s="117">
        <f t="shared" si="8"/>
        <v>0</v>
      </c>
      <c r="J54" s="106">
        <f t="shared" si="8"/>
        <v>0</v>
      </c>
      <c r="K54" s="50">
        <f t="shared" si="8"/>
        <v>0</v>
      </c>
      <c r="L54" s="117">
        <f t="shared" si="8"/>
        <v>0</v>
      </c>
      <c r="M54" s="130">
        <f t="shared" si="8"/>
        <v>0</v>
      </c>
      <c r="N54" s="131">
        <f t="shared" si="8"/>
        <v>0</v>
      </c>
      <c r="O54" s="289">
        <f t="shared" si="8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3"/>
        <v>0</v>
      </c>
      <c r="D55" s="132">
        <f t="shared" ref="D55:O55" si="9">SUM(D56:D57)</f>
        <v>0</v>
      </c>
      <c r="E55" s="516">
        <f t="shared" si="9"/>
        <v>0</v>
      </c>
      <c r="F55" s="533">
        <f t="shared" si="9"/>
        <v>0</v>
      </c>
      <c r="G55" s="132">
        <f t="shared" si="9"/>
        <v>0</v>
      </c>
      <c r="H55" s="205">
        <f t="shared" si="9"/>
        <v>0</v>
      </c>
      <c r="I55" s="109">
        <f t="shared" si="9"/>
        <v>0</v>
      </c>
      <c r="J55" s="205">
        <f t="shared" si="9"/>
        <v>0</v>
      </c>
      <c r="K55" s="108">
        <f t="shared" si="9"/>
        <v>0</v>
      </c>
      <c r="L55" s="109">
        <f t="shared" si="9"/>
        <v>0</v>
      </c>
      <c r="M55" s="84">
        <f t="shared" si="9"/>
        <v>0</v>
      </c>
      <c r="N55" s="108">
        <f t="shared" si="9"/>
        <v>0</v>
      </c>
      <c r="O55" s="109">
        <f t="shared" si="9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3"/>
        <v>0</v>
      </c>
      <c r="D56" s="228"/>
      <c r="E56" s="393"/>
      <c r="F56" s="411">
        <f>D56+E56</f>
        <v>0</v>
      </c>
      <c r="G56" s="228"/>
      <c r="H56" s="260"/>
      <c r="I56" s="120">
        <f>G56+H56</f>
        <v>0</v>
      </c>
      <c r="J56" s="260"/>
      <c r="K56" s="55"/>
      <c r="L56" s="120">
        <f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3"/>
        <v>0</v>
      </c>
      <c r="D57" s="229"/>
      <c r="E57" s="389"/>
      <c r="F57" s="400">
        <f>D57+E57</f>
        <v>0</v>
      </c>
      <c r="G57" s="229"/>
      <c r="H57" s="261"/>
      <c r="I57" s="114">
        <f>G57+H57</f>
        <v>0</v>
      </c>
      <c r="J57" s="261"/>
      <c r="K57" s="60"/>
      <c r="L57" s="114">
        <f>J57+K57</f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3"/>
        <v>0</v>
      </c>
      <c r="D58" s="230">
        <f t="shared" ref="D58:O58" si="10">SUM(D59:D65)</f>
        <v>0</v>
      </c>
      <c r="E58" s="392">
        <f t="shared" si="10"/>
        <v>0</v>
      </c>
      <c r="F58" s="400">
        <f t="shared" si="10"/>
        <v>0</v>
      </c>
      <c r="G58" s="230">
        <f t="shared" si="10"/>
        <v>0</v>
      </c>
      <c r="H58" s="121">
        <f t="shared" si="10"/>
        <v>0</v>
      </c>
      <c r="I58" s="114">
        <f t="shared" si="10"/>
        <v>0</v>
      </c>
      <c r="J58" s="121">
        <f t="shared" si="10"/>
        <v>0</v>
      </c>
      <c r="K58" s="113">
        <f t="shared" si="10"/>
        <v>0</v>
      </c>
      <c r="L58" s="114">
        <f t="shared" si="10"/>
        <v>0</v>
      </c>
      <c r="M58" s="58">
        <f t="shared" si="10"/>
        <v>0</v>
      </c>
      <c r="N58" s="113">
        <f t="shared" si="10"/>
        <v>0</v>
      </c>
      <c r="O58" s="114">
        <f t="shared" si="10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3"/>
        <v>0</v>
      </c>
      <c r="D59" s="229"/>
      <c r="E59" s="389"/>
      <c r="F59" s="400">
        <f t="shared" ref="F59:F66" si="11">D59+E59</f>
        <v>0</v>
      </c>
      <c r="G59" s="229"/>
      <c r="H59" s="261"/>
      <c r="I59" s="114">
        <f t="shared" ref="I59:I66" si="12">G59+H59</f>
        <v>0</v>
      </c>
      <c r="J59" s="261"/>
      <c r="K59" s="60"/>
      <c r="L59" s="114">
        <f t="shared" ref="L59:L66" si="13">J59+K59</f>
        <v>0</v>
      </c>
      <c r="M59" s="320"/>
      <c r="N59" s="60"/>
      <c r="O59" s="114">
        <f t="shared" ref="O59:O66" si="14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3"/>
        <v>0</v>
      </c>
      <c r="D60" s="229"/>
      <c r="E60" s="389"/>
      <c r="F60" s="400">
        <f t="shared" si="11"/>
        <v>0</v>
      </c>
      <c r="G60" s="229"/>
      <c r="H60" s="261"/>
      <c r="I60" s="114">
        <f t="shared" si="12"/>
        <v>0</v>
      </c>
      <c r="J60" s="261"/>
      <c r="K60" s="60"/>
      <c r="L60" s="114">
        <f t="shared" si="13"/>
        <v>0</v>
      </c>
      <c r="M60" s="320"/>
      <c r="N60" s="60"/>
      <c r="O60" s="114">
        <f t="shared" si="14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3"/>
        <v>0</v>
      </c>
      <c r="D61" s="229"/>
      <c r="E61" s="389"/>
      <c r="F61" s="400">
        <f t="shared" si="11"/>
        <v>0</v>
      </c>
      <c r="G61" s="229"/>
      <c r="H61" s="261"/>
      <c r="I61" s="114">
        <f t="shared" si="12"/>
        <v>0</v>
      </c>
      <c r="J61" s="261"/>
      <c r="K61" s="60"/>
      <c r="L61" s="114">
        <f t="shared" si="13"/>
        <v>0</v>
      </c>
      <c r="M61" s="320"/>
      <c r="N61" s="60"/>
      <c r="O61" s="114">
        <f t="shared" si="14"/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3"/>
        <v>0</v>
      </c>
      <c r="D62" s="229"/>
      <c r="E62" s="389"/>
      <c r="F62" s="400">
        <f t="shared" si="11"/>
        <v>0</v>
      </c>
      <c r="G62" s="229"/>
      <c r="H62" s="261"/>
      <c r="I62" s="114">
        <f t="shared" si="12"/>
        <v>0</v>
      </c>
      <c r="J62" s="261"/>
      <c r="K62" s="60"/>
      <c r="L62" s="114">
        <f t="shared" si="13"/>
        <v>0</v>
      </c>
      <c r="M62" s="320"/>
      <c r="N62" s="60"/>
      <c r="O62" s="114">
        <f t="shared" si="14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3"/>
        <v>0</v>
      </c>
      <c r="D63" s="229"/>
      <c r="E63" s="389"/>
      <c r="F63" s="400">
        <f t="shared" si="11"/>
        <v>0</v>
      </c>
      <c r="G63" s="229"/>
      <c r="H63" s="261"/>
      <c r="I63" s="114">
        <f t="shared" si="12"/>
        <v>0</v>
      </c>
      <c r="J63" s="261"/>
      <c r="K63" s="60"/>
      <c r="L63" s="114">
        <f t="shared" si="13"/>
        <v>0</v>
      </c>
      <c r="M63" s="320"/>
      <c r="N63" s="60"/>
      <c r="O63" s="114">
        <f t="shared" si="14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3"/>
        <v>0</v>
      </c>
      <c r="D64" s="229"/>
      <c r="E64" s="389"/>
      <c r="F64" s="400">
        <f t="shared" si="11"/>
        <v>0</v>
      </c>
      <c r="G64" s="229"/>
      <c r="H64" s="261"/>
      <c r="I64" s="114">
        <f t="shared" si="12"/>
        <v>0</v>
      </c>
      <c r="J64" s="261"/>
      <c r="K64" s="60"/>
      <c r="L64" s="114">
        <f t="shared" si="13"/>
        <v>0</v>
      </c>
      <c r="M64" s="320"/>
      <c r="N64" s="60"/>
      <c r="O64" s="114">
        <f t="shared" si="14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 t="shared" si="3"/>
        <v>0</v>
      </c>
      <c r="D65" s="229"/>
      <c r="E65" s="389"/>
      <c r="F65" s="400">
        <f t="shared" si="11"/>
        <v>0</v>
      </c>
      <c r="G65" s="229"/>
      <c r="H65" s="261"/>
      <c r="I65" s="114">
        <f t="shared" si="12"/>
        <v>0</v>
      </c>
      <c r="J65" s="261"/>
      <c r="K65" s="60"/>
      <c r="L65" s="114">
        <f t="shared" si="13"/>
        <v>0</v>
      </c>
      <c r="M65" s="320"/>
      <c r="N65" s="60"/>
      <c r="O65" s="114">
        <f t="shared" si="14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 t="shared" si="3"/>
        <v>0</v>
      </c>
      <c r="D66" s="231"/>
      <c r="E66" s="519"/>
      <c r="F66" s="533">
        <f t="shared" si="11"/>
        <v>0</v>
      </c>
      <c r="G66" s="231"/>
      <c r="H66" s="262"/>
      <c r="I66" s="109">
        <f t="shared" si="12"/>
        <v>0</v>
      </c>
      <c r="J66" s="262"/>
      <c r="K66" s="115"/>
      <c r="L66" s="109">
        <f t="shared" si="13"/>
        <v>0</v>
      </c>
      <c r="M66" s="321"/>
      <c r="N66" s="115"/>
      <c r="O66" s="109">
        <f t="shared" si="14"/>
        <v>0</v>
      </c>
      <c r="P66" s="116"/>
    </row>
    <row r="67" spans="1:16" ht="24" hidden="1" x14ac:dyDescent="0.25">
      <c r="A67" s="46">
        <v>1200</v>
      </c>
      <c r="B67" s="105" t="s">
        <v>296</v>
      </c>
      <c r="C67" s="47">
        <f t="shared" si="3"/>
        <v>0</v>
      </c>
      <c r="D67" s="227">
        <f t="shared" ref="D67:O67" si="15">SUM(D68:D69)</f>
        <v>0</v>
      </c>
      <c r="E67" s="387">
        <f t="shared" si="15"/>
        <v>0</v>
      </c>
      <c r="F67" s="402">
        <f t="shared" si="15"/>
        <v>0</v>
      </c>
      <c r="G67" s="227">
        <f t="shared" si="15"/>
        <v>0</v>
      </c>
      <c r="H67" s="106">
        <f t="shared" si="15"/>
        <v>0</v>
      </c>
      <c r="I67" s="117">
        <f t="shared" si="15"/>
        <v>0</v>
      </c>
      <c r="J67" s="106">
        <f t="shared" si="15"/>
        <v>0</v>
      </c>
      <c r="K67" s="50">
        <f t="shared" si="15"/>
        <v>0</v>
      </c>
      <c r="L67" s="117">
        <f t="shared" si="15"/>
        <v>0</v>
      </c>
      <c r="M67" s="47">
        <f t="shared" si="15"/>
        <v>0</v>
      </c>
      <c r="N67" s="50">
        <f t="shared" si="15"/>
        <v>0</v>
      </c>
      <c r="O67" s="117">
        <f t="shared" si="15"/>
        <v>0</v>
      </c>
      <c r="P67" s="123"/>
    </row>
    <row r="68" spans="1:16" ht="24" hidden="1" x14ac:dyDescent="0.25">
      <c r="A68" s="808">
        <v>1210</v>
      </c>
      <c r="B68" s="52" t="s">
        <v>60</v>
      </c>
      <c r="C68" s="53">
        <f t="shared" si="3"/>
        <v>0</v>
      </c>
      <c r="D68" s="228"/>
      <c r="E68" s="393"/>
      <c r="F68" s="411">
        <f>D68+E68</f>
        <v>0</v>
      </c>
      <c r="G68" s="228"/>
      <c r="H68" s="260"/>
      <c r="I68" s="120">
        <f>G68+H68</f>
        <v>0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3"/>
        <v>0</v>
      </c>
      <c r="D69" s="230">
        <f t="shared" ref="D69:O69" si="16">SUM(D70:D74)</f>
        <v>0</v>
      </c>
      <c r="E69" s="392">
        <f t="shared" si="16"/>
        <v>0</v>
      </c>
      <c r="F69" s="400">
        <f t="shared" si="16"/>
        <v>0</v>
      </c>
      <c r="G69" s="230">
        <f t="shared" si="16"/>
        <v>0</v>
      </c>
      <c r="H69" s="121">
        <f t="shared" si="16"/>
        <v>0</v>
      </c>
      <c r="I69" s="114">
        <f t="shared" si="16"/>
        <v>0</v>
      </c>
      <c r="J69" s="121">
        <f t="shared" si="16"/>
        <v>0</v>
      </c>
      <c r="K69" s="113">
        <f t="shared" si="16"/>
        <v>0</v>
      </c>
      <c r="L69" s="114">
        <f t="shared" si="16"/>
        <v>0</v>
      </c>
      <c r="M69" s="58">
        <f t="shared" si="16"/>
        <v>0</v>
      </c>
      <c r="N69" s="113">
        <f t="shared" si="16"/>
        <v>0</v>
      </c>
      <c r="O69" s="114">
        <f t="shared" si="16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3"/>
        <v>0</v>
      </c>
      <c r="D70" s="229"/>
      <c r="E70" s="389"/>
      <c r="F70" s="400">
        <f>D70+E70</f>
        <v>0</v>
      </c>
      <c r="G70" s="229"/>
      <c r="H70" s="261"/>
      <c r="I70" s="114">
        <f>G70+H70</f>
        <v>0</v>
      </c>
      <c r="J70" s="261"/>
      <c r="K70" s="60"/>
      <c r="L70" s="114">
        <f>J70+K70</f>
        <v>0</v>
      </c>
      <c r="M70" s="320"/>
      <c r="N70" s="60"/>
      <c r="O70" s="114">
        <f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3"/>
        <v>0</v>
      </c>
      <c r="D71" s="229"/>
      <c r="E71" s="389"/>
      <c r="F71" s="400">
        <f>D71+E71</f>
        <v>0</v>
      </c>
      <c r="G71" s="229"/>
      <c r="H71" s="261"/>
      <c r="I71" s="114">
        <f>G71+H71</f>
        <v>0</v>
      </c>
      <c r="J71" s="261"/>
      <c r="K71" s="60"/>
      <c r="L71" s="114">
        <f>J71+K71</f>
        <v>0</v>
      </c>
      <c r="M71" s="320"/>
      <c r="N71" s="60"/>
      <c r="O71" s="114">
        <f>M71+N71</f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3"/>
        <v>0</v>
      </c>
      <c r="D72" s="229"/>
      <c r="E72" s="389"/>
      <c r="F72" s="400">
        <f>D72+E72</f>
        <v>0</v>
      </c>
      <c r="G72" s="229"/>
      <c r="H72" s="261"/>
      <c r="I72" s="114">
        <f>G72+H72</f>
        <v>0</v>
      </c>
      <c r="J72" s="261"/>
      <c r="K72" s="60"/>
      <c r="L72" s="114">
        <f>J72+K72</f>
        <v>0</v>
      </c>
      <c r="M72" s="320"/>
      <c r="N72" s="60"/>
      <c r="O72" s="114">
        <f>M72+N72</f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3"/>
        <v>0</v>
      </c>
      <c r="D73" s="229"/>
      <c r="E73" s="389"/>
      <c r="F73" s="400">
        <f>D73+E73</f>
        <v>0</v>
      </c>
      <c r="G73" s="229"/>
      <c r="H73" s="261"/>
      <c r="I73" s="114">
        <f>G73+H73</f>
        <v>0</v>
      </c>
      <c r="J73" s="261"/>
      <c r="K73" s="60"/>
      <c r="L73" s="114">
        <f>J73+K73</f>
        <v>0</v>
      </c>
      <c r="M73" s="320"/>
      <c r="N73" s="60"/>
      <c r="O73" s="114">
        <f>M73+N73</f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3"/>
        <v>0</v>
      </c>
      <c r="D74" s="229"/>
      <c r="E74" s="389"/>
      <c r="F74" s="400">
        <f>D74+E74</f>
        <v>0</v>
      </c>
      <c r="G74" s="229"/>
      <c r="H74" s="261"/>
      <c r="I74" s="114">
        <f>G74+H74</f>
        <v>0</v>
      </c>
      <c r="J74" s="261"/>
      <c r="K74" s="60"/>
      <c r="L74" s="114">
        <f>J74+K74</f>
        <v>0</v>
      </c>
      <c r="M74" s="320"/>
      <c r="N74" s="60"/>
      <c r="O74" s="114">
        <f>M74+N74</f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3"/>
        <v>266006</v>
      </c>
      <c r="D75" s="226">
        <f t="shared" ref="D75:O75" si="17">SUM(D76,D83,D130,D164,D165,D172)</f>
        <v>263311</v>
      </c>
      <c r="E75" s="386">
        <f t="shared" si="17"/>
        <v>-3667</v>
      </c>
      <c r="F75" s="410">
        <f t="shared" si="17"/>
        <v>259644</v>
      </c>
      <c r="G75" s="226">
        <f t="shared" si="17"/>
        <v>0</v>
      </c>
      <c r="H75" s="259">
        <f t="shared" si="17"/>
        <v>0</v>
      </c>
      <c r="I75" s="104">
        <f t="shared" si="17"/>
        <v>0</v>
      </c>
      <c r="J75" s="259">
        <f t="shared" si="17"/>
        <v>6362</v>
      </c>
      <c r="K75" s="103">
        <f t="shared" si="17"/>
        <v>0</v>
      </c>
      <c r="L75" s="104">
        <f t="shared" si="17"/>
        <v>6362</v>
      </c>
      <c r="M75" s="102">
        <f t="shared" si="17"/>
        <v>0</v>
      </c>
      <c r="N75" s="103">
        <f t="shared" si="17"/>
        <v>0</v>
      </c>
      <c r="O75" s="104">
        <f t="shared" si="17"/>
        <v>0</v>
      </c>
      <c r="P75" s="343"/>
    </row>
    <row r="76" spans="1:16" ht="24" x14ac:dyDescent="0.25">
      <c r="A76" s="46">
        <v>2100</v>
      </c>
      <c r="B76" s="105" t="s">
        <v>66</v>
      </c>
      <c r="C76" s="47">
        <f t="shared" si="3"/>
        <v>4723</v>
      </c>
      <c r="D76" s="227">
        <f t="shared" ref="D76:O76" si="18">SUM(D77,D80)</f>
        <v>4723</v>
      </c>
      <c r="E76" s="387">
        <f t="shared" si="18"/>
        <v>0</v>
      </c>
      <c r="F76" s="402">
        <f t="shared" si="18"/>
        <v>4723</v>
      </c>
      <c r="G76" s="227">
        <f t="shared" si="18"/>
        <v>0</v>
      </c>
      <c r="H76" s="106">
        <f t="shared" si="18"/>
        <v>0</v>
      </c>
      <c r="I76" s="117">
        <f t="shared" si="18"/>
        <v>0</v>
      </c>
      <c r="J76" s="106">
        <f t="shared" si="18"/>
        <v>0</v>
      </c>
      <c r="K76" s="50">
        <f t="shared" si="18"/>
        <v>0</v>
      </c>
      <c r="L76" s="117">
        <f t="shared" si="18"/>
        <v>0</v>
      </c>
      <c r="M76" s="47">
        <f t="shared" si="18"/>
        <v>0</v>
      </c>
      <c r="N76" s="50">
        <f t="shared" si="18"/>
        <v>0</v>
      </c>
      <c r="O76" s="117">
        <f t="shared" si="18"/>
        <v>0</v>
      </c>
      <c r="P76" s="123"/>
    </row>
    <row r="77" spans="1:16" ht="24" hidden="1" x14ac:dyDescent="0.25">
      <c r="A77" s="808">
        <v>2110</v>
      </c>
      <c r="B77" s="52" t="s">
        <v>67</v>
      </c>
      <c r="C77" s="53">
        <f t="shared" si="3"/>
        <v>0</v>
      </c>
      <c r="D77" s="232">
        <f t="shared" ref="D77:O77" si="19">SUM(D78:D79)</f>
        <v>0</v>
      </c>
      <c r="E77" s="388">
        <f t="shared" si="19"/>
        <v>0</v>
      </c>
      <c r="F77" s="411">
        <f t="shared" si="19"/>
        <v>0</v>
      </c>
      <c r="G77" s="232">
        <f t="shared" si="19"/>
        <v>0</v>
      </c>
      <c r="H77" s="263">
        <f t="shared" si="19"/>
        <v>0</v>
      </c>
      <c r="I77" s="120">
        <f t="shared" si="19"/>
        <v>0</v>
      </c>
      <c r="J77" s="263">
        <f t="shared" si="19"/>
        <v>0</v>
      </c>
      <c r="K77" s="119">
        <f t="shared" si="19"/>
        <v>0</v>
      </c>
      <c r="L77" s="120">
        <f t="shared" si="19"/>
        <v>0</v>
      </c>
      <c r="M77" s="53">
        <f t="shared" si="19"/>
        <v>0</v>
      </c>
      <c r="N77" s="119">
        <f t="shared" si="19"/>
        <v>0</v>
      </c>
      <c r="O77" s="120">
        <f t="shared" si="19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3"/>
        <v>0</v>
      </c>
      <c r="D78" s="229"/>
      <c r="E78" s="389"/>
      <c r="F78" s="400">
        <f>D78+E78</f>
        <v>0</v>
      </c>
      <c r="G78" s="229"/>
      <c r="H78" s="261"/>
      <c r="I78" s="114">
        <f>G78+H78</f>
        <v>0</v>
      </c>
      <c r="J78" s="261"/>
      <c r="K78" s="60"/>
      <c r="L78" s="114">
        <f>J78+K78</f>
        <v>0</v>
      </c>
      <c r="M78" s="320"/>
      <c r="N78" s="60"/>
      <c r="O78" s="114">
        <f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3"/>
        <v>0</v>
      </c>
      <c r="D79" s="229"/>
      <c r="E79" s="389"/>
      <c r="F79" s="400">
        <f>D79+E79</f>
        <v>0</v>
      </c>
      <c r="G79" s="229"/>
      <c r="H79" s="261"/>
      <c r="I79" s="114">
        <f>G79+H79</f>
        <v>0</v>
      </c>
      <c r="J79" s="261"/>
      <c r="K79" s="60"/>
      <c r="L79" s="114">
        <f>J79+K79</f>
        <v>0</v>
      </c>
      <c r="M79" s="320"/>
      <c r="N79" s="60"/>
      <c r="O79" s="114">
        <f>M79+N79</f>
        <v>0</v>
      </c>
      <c r="P79" s="111"/>
    </row>
    <row r="80" spans="1:16" ht="24" x14ac:dyDescent="0.25">
      <c r="A80" s="112">
        <v>2120</v>
      </c>
      <c r="B80" s="57" t="s">
        <v>70</v>
      </c>
      <c r="C80" s="58">
        <f t="shared" si="3"/>
        <v>4723</v>
      </c>
      <c r="D80" s="230">
        <f t="shared" ref="D80:O80" si="20">SUM(D81:D82)</f>
        <v>4723</v>
      </c>
      <c r="E80" s="392">
        <f t="shared" si="20"/>
        <v>0</v>
      </c>
      <c r="F80" s="400">
        <f t="shared" si="20"/>
        <v>4723</v>
      </c>
      <c r="G80" s="230">
        <f t="shared" si="20"/>
        <v>0</v>
      </c>
      <c r="H80" s="121">
        <f t="shared" si="20"/>
        <v>0</v>
      </c>
      <c r="I80" s="114">
        <f t="shared" si="20"/>
        <v>0</v>
      </c>
      <c r="J80" s="121">
        <f t="shared" si="20"/>
        <v>0</v>
      </c>
      <c r="K80" s="113">
        <f t="shared" si="20"/>
        <v>0</v>
      </c>
      <c r="L80" s="114">
        <f t="shared" si="20"/>
        <v>0</v>
      </c>
      <c r="M80" s="58">
        <f t="shared" si="20"/>
        <v>0</v>
      </c>
      <c r="N80" s="113">
        <f t="shared" si="20"/>
        <v>0</v>
      </c>
      <c r="O80" s="114">
        <f t="shared" si="20"/>
        <v>0</v>
      </c>
      <c r="P80" s="111"/>
    </row>
    <row r="81" spans="1:16" x14ac:dyDescent="0.25">
      <c r="A81" s="38">
        <v>2121</v>
      </c>
      <c r="B81" s="57" t="s">
        <v>68</v>
      </c>
      <c r="C81" s="58">
        <f t="shared" si="3"/>
        <v>815</v>
      </c>
      <c r="D81" s="229">
        <v>815</v>
      </c>
      <c r="E81" s="389"/>
      <c r="F81" s="400">
        <f>D81+E81</f>
        <v>815</v>
      </c>
      <c r="G81" s="229"/>
      <c r="H81" s="261"/>
      <c r="I81" s="114">
        <f>G81+H81</f>
        <v>0</v>
      </c>
      <c r="J81" s="261"/>
      <c r="K81" s="60"/>
      <c r="L81" s="114">
        <f>J81+K81</f>
        <v>0</v>
      </c>
      <c r="M81" s="320"/>
      <c r="N81" s="60"/>
      <c r="O81" s="114">
        <f>M81+N81</f>
        <v>0</v>
      </c>
      <c r="P81" s="111"/>
    </row>
    <row r="82" spans="1:16" ht="24" x14ac:dyDescent="0.25">
      <c r="A82" s="38">
        <v>2122</v>
      </c>
      <c r="B82" s="57" t="s">
        <v>69</v>
      </c>
      <c r="C82" s="58">
        <f t="shared" si="3"/>
        <v>3908</v>
      </c>
      <c r="D82" s="229">
        <v>3908</v>
      </c>
      <c r="E82" s="389"/>
      <c r="F82" s="400">
        <f>D82+E82</f>
        <v>3908</v>
      </c>
      <c r="G82" s="229"/>
      <c r="H82" s="261"/>
      <c r="I82" s="114">
        <f>G82+H82</f>
        <v>0</v>
      </c>
      <c r="J82" s="261"/>
      <c r="K82" s="60"/>
      <c r="L82" s="114">
        <f>J82+K82</f>
        <v>0</v>
      </c>
      <c r="M82" s="320"/>
      <c r="N82" s="60"/>
      <c r="O82" s="114">
        <f>M82+N82</f>
        <v>0</v>
      </c>
      <c r="P82" s="111"/>
    </row>
    <row r="83" spans="1:16" x14ac:dyDescent="0.25">
      <c r="A83" s="46">
        <v>2200</v>
      </c>
      <c r="B83" s="105" t="s">
        <v>71</v>
      </c>
      <c r="C83" s="47">
        <f t="shared" si="3"/>
        <v>221968</v>
      </c>
      <c r="D83" s="227">
        <f t="shared" ref="D83:O83" si="21">SUM(D84,D89,D95,D103,D112,D116,D122,D128)</f>
        <v>222763</v>
      </c>
      <c r="E83" s="387">
        <f t="shared" si="21"/>
        <v>-3667</v>
      </c>
      <c r="F83" s="402">
        <f t="shared" si="21"/>
        <v>219096</v>
      </c>
      <c r="G83" s="227">
        <f t="shared" si="21"/>
        <v>0</v>
      </c>
      <c r="H83" s="106">
        <f t="shared" si="21"/>
        <v>0</v>
      </c>
      <c r="I83" s="117">
        <f t="shared" si="21"/>
        <v>0</v>
      </c>
      <c r="J83" s="106">
        <f t="shared" si="21"/>
        <v>2872</v>
      </c>
      <c r="K83" s="50">
        <f t="shared" si="21"/>
        <v>0</v>
      </c>
      <c r="L83" s="117">
        <f t="shared" si="21"/>
        <v>2872</v>
      </c>
      <c r="M83" s="164">
        <f t="shared" si="21"/>
        <v>0</v>
      </c>
      <c r="N83" s="165">
        <f t="shared" si="21"/>
        <v>0</v>
      </c>
      <c r="O83" s="166">
        <f t="shared" si="21"/>
        <v>0</v>
      </c>
      <c r="P83" s="345"/>
    </row>
    <row r="84" spans="1:16" ht="24" hidden="1" x14ac:dyDescent="0.25">
      <c r="A84" s="107">
        <v>2210</v>
      </c>
      <c r="B84" s="78" t="s">
        <v>72</v>
      </c>
      <c r="C84" s="84">
        <f t="shared" si="3"/>
        <v>0</v>
      </c>
      <c r="D84" s="132">
        <f t="shared" ref="D84:O84" si="22">SUM(D85:D88)</f>
        <v>0</v>
      </c>
      <c r="E84" s="516">
        <f t="shared" si="22"/>
        <v>0</v>
      </c>
      <c r="F84" s="533">
        <f t="shared" si="22"/>
        <v>0</v>
      </c>
      <c r="G84" s="132">
        <f t="shared" si="22"/>
        <v>0</v>
      </c>
      <c r="H84" s="205">
        <f t="shared" si="22"/>
        <v>0</v>
      </c>
      <c r="I84" s="109">
        <f t="shared" si="22"/>
        <v>0</v>
      </c>
      <c r="J84" s="205">
        <f t="shared" si="22"/>
        <v>0</v>
      </c>
      <c r="K84" s="108">
        <f t="shared" si="22"/>
        <v>0</v>
      </c>
      <c r="L84" s="109">
        <f t="shared" si="22"/>
        <v>0</v>
      </c>
      <c r="M84" s="84">
        <f t="shared" si="22"/>
        <v>0</v>
      </c>
      <c r="N84" s="108">
        <f t="shared" si="22"/>
        <v>0</v>
      </c>
      <c r="O84" s="109">
        <f t="shared" si="22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si="3"/>
        <v>0</v>
      </c>
      <c r="D85" s="228"/>
      <c r="E85" s="393"/>
      <c r="F85" s="411">
        <f>D85+E85</f>
        <v>0</v>
      </c>
      <c r="G85" s="228"/>
      <c r="H85" s="260"/>
      <c r="I85" s="120">
        <f>G85+H85</f>
        <v>0</v>
      </c>
      <c r="J85" s="260"/>
      <c r="K85" s="55"/>
      <c r="L85" s="120">
        <f>J85+K85</f>
        <v>0</v>
      </c>
      <c r="M85" s="319"/>
      <c r="N85" s="55"/>
      <c r="O85" s="120">
        <f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3"/>
        <v>0</v>
      </c>
      <c r="D86" s="229"/>
      <c r="E86" s="389"/>
      <c r="F86" s="400">
        <f>D86+E86</f>
        <v>0</v>
      </c>
      <c r="G86" s="229"/>
      <c r="H86" s="261"/>
      <c r="I86" s="114">
        <f>G86+H86</f>
        <v>0</v>
      </c>
      <c r="J86" s="261"/>
      <c r="K86" s="60"/>
      <c r="L86" s="114">
        <f>J86+K86</f>
        <v>0</v>
      </c>
      <c r="M86" s="320"/>
      <c r="N86" s="60"/>
      <c r="O86" s="114">
        <f>M86+N86</f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3"/>
        <v>0</v>
      </c>
      <c r="D87" s="229"/>
      <c r="E87" s="389"/>
      <c r="F87" s="400">
        <f>D87+E87</f>
        <v>0</v>
      </c>
      <c r="G87" s="229"/>
      <c r="H87" s="261"/>
      <c r="I87" s="114">
        <f>G87+H87</f>
        <v>0</v>
      </c>
      <c r="J87" s="261"/>
      <c r="K87" s="60"/>
      <c r="L87" s="114">
        <f>J87+K87</f>
        <v>0</v>
      </c>
      <c r="M87" s="320"/>
      <c r="N87" s="60"/>
      <c r="O87" s="114">
        <f>M87+N87</f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3"/>
        <v>0</v>
      </c>
      <c r="D88" s="229"/>
      <c r="E88" s="389"/>
      <c r="F88" s="400">
        <f>D88+E88</f>
        <v>0</v>
      </c>
      <c r="G88" s="229"/>
      <c r="H88" s="261"/>
      <c r="I88" s="114">
        <f>G88+H88</f>
        <v>0</v>
      </c>
      <c r="J88" s="261"/>
      <c r="K88" s="60"/>
      <c r="L88" s="114">
        <f>J88+K88</f>
        <v>0</v>
      </c>
      <c r="M88" s="320"/>
      <c r="N88" s="60"/>
      <c r="O88" s="114">
        <f>M88+N88</f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3"/>
        <v>0</v>
      </c>
      <c r="D89" s="230">
        <f t="shared" ref="D89:O89" si="23">SUM(D90:D94)</f>
        <v>0</v>
      </c>
      <c r="E89" s="392">
        <f t="shared" si="23"/>
        <v>0</v>
      </c>
      <c r="F89" s="400">
        <f t="shared" si="23"/>
        <v>0</v>
      </c>
      <c r="G89" s="230">
        <f t="shared" si="23"/>
        <v>0</v>
      </c>
      <c r="H89" s="121">
        <f t="shared" si="23"/>
        <v>0</v>
      </c>
      <c r="I89" s="114">
        <f t="shared" si="23"/>
        <v>0</v>
      </c>
      <c r="J89" s="121">
        <f t="shared" si="23"/>
        <v>0</v>
      </c>
      <c r="K89" s="113">
        <f t="shared" si="23"/>
        <v>0</v>
      </c>
      <c r="L89" s="114">
        <f t="shared" si="23"/>
        <v>0</v>
      </c>
      <c r="M89" s="58">
        <f t="shared" si="23"/>
        <v>0</v>
      </c>
      <c r="N89" s="113">
        <f t="shared" si="23"/>
        <v>0</v>
      </c>
      <c r="O89" s="114">
        <f t="shared" si="23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3"/>
        <v>0</v>
      </c>
      <c r="D90" s="229"/>
      <c r="E90" s="389"/>
      <c r="F90" s="400">
        <f>D90+E90</f>
        <v>0</v>
      </c>
      <c r="G90" s="229"/>
      <c r="H90" s="261"/>
      <c r="I90" s="114">
        <f>G90+H90</f>
        <v>0</v>
      </c>
      <c r="J90" s="261"/>
      <c r="K90" s="60"/>
      <c r="L90" s="114">
        <f>J90+K90</f>
        <v>0</v>
      </c>
      <c r="M90" s="320"/>
      <c r="N90" s="60"/>
      <c r="O90" s="114">
        <f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3"/>
        <v>0</v>
      </c>
      <c r="D91" s="229"/>
      <c r="E91" s="389"/>
      <c r="F91" s="400">
        <f>D91+E91</f>
        <v>0</v>
      </c>
      <c r="G91" s="229"/>
      <c r="H91" s="261"/>
      <c r="I91" s="114">
        <f>G91+H91</f>
        <v>0</v>
      </c>
      <c r="J91" s="261"/>
      <c r="K91" s="60"/>
      <c r="L91" s="114">
        <f>J91+K91</f>
        <v>0</v>
      </c>
      <c r="M91" s="320"/>
      <c r="N91" s="60"/>
      <c r="O91" s="114">
        <f>M91+N91</f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3"/>
        <v>0</v>
      </c>
      <c r="D92" s="229"/>
      <c r="E92" s="389"/>
      <c r="F92" s="400">
        <f>D92+E92</f>
        <v>0</v>
      </c>
      <c r="G92" s="229"/>
      <c r="H92" s="261"/>
      <c r="I92" s="114">
        <f>G92+H92</f>
        <v>0</v>
      </c>
      <c r="J92" s="261"/>
      <c r="K92" s="60"/>
      <c r="L92" s="114">
        <f>J92+K92</f>
        <v>0</v>
      </c>
      <c r="M92" s="320"/>
      <c r="N92" s="60"/>
      <c r="O92" s="114">
        <f>M92+N92</f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3"/>
        <v>0</v>
      </c>
      <c r="D93" s="229"/>
      <c r="E93" s="389"/>
      <c r="F93" s="400">
        <f>D93+E93</f>
        <v>0</v>
      </c>
      <c r="G93" s="229"/>
      <c r="H93" s="261"/>
      <c r="I93" s="114">
        <f>G93+H93</f>
        <v>0</v>
      </c>
      <c r="J93" s="261"/>
      <c r="K93" s="60"/>
      <c r="L93" s="114">
        <f>J93+K93</f>
        <v>0</v>
      </c>
      <c r="M93" s="320"/>
      <c r="N93" s="60"/>
      <c r="O93" s="114">
        <f>M93+N93</f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3"/>
        <v>0</v>
      </c>
      <c r="D94" s="229"/>
      <c r="E94" s="389"/>
      <c r="F94" s="400">
        <f>D94+E94</f>
        <v>0</v>
      </c>
      <c r="G94" s="229"/>
      <c r="H94" s="261"/>
      <c r="I94" s="114">
        <f>G94+H94</f>
        <v>0</v>
      </c>
      <c r="J94" s="261"/>
      <c r="K94" s="60"/>
      <c r="L94" s="114">
        <f>J94+K94</f>
        <v>0</v>
      </c>
      <c r="M94" s="320"/>
      <c r="N94" s="60"/>
      <c r="O94" s="114">
        <f>M94+N94</f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3"/>
        <v>134907</v>
      </c>
      <c r="D95" s="230">
        <f t="shared" ref="D95:O95" si="24">SUM(D96:D102)</f>
        <v>136374</v>
      </c>
      <c r="E95" s="392">
        <f t="shared" si="24"/>
        <v>-3667</v>
      </c>
      <c r="F95" s="400">
        <f t="shared" si="24"/>
        <v>132707</v>
      </c>
      <c r="G95" s="230">
        <f t="shared" si="24"/>
        <v>0</v>
      </c>
      <c r="H95" s="121">
        <f t="shared" si="24"/>
        <v>0</v>
      </c>
      <c r="I95" s="114">
        <f t="shared" si="24"/>
        <v>0</v>
      </c>
      <c r="J95" s="121">
        <f t="shared" si="24"/>
        <v>2200</v>
      </c>
      <c r="K95" s="113">
        <f t="shared" si="24"/>
        <v>0</v>
      </c>
      <c r="L95" s="114">
        <f t="shared" si="24"/>
        <v>2200</v>
      </c>
      <c r="M95" s="58">
        <f t="shared" si="24"/>
        <v>0</v>
      </c>
      <c r="N95" s="113">
        <f t="shared" si="24"/>
        <v>0</v>
      </c>
      <c r="O95" s="114">
        <f t="shared" si="24"/>
        <v>0</v>
      </c>
      <c r="P95" s="111"/>
    </row>
    <row r="96" spans="1:16" ht="24" x14ac:dyDescent="0.25">
      <c r="A96" s="38">
        <v>2231</v>
      </c>
      <c r="B96" s="57" t="s">
        <v>82</v>
      </c>
      <c r="C96" s="58">
        <f t="shared" si="3"/>
        <v>14959</v>
      </c>
      <c r="D96" s="229">
        <v>14959</v>
      </c>
      <c r="E96" s="389"/>
      <c r="F96" s="400">
        <f t="shared" ref="F96:F102" si="25">D96+E96</f>
        <v>14959</v>
      </c>
      <c r="G96" s="229"/>
      <c r="H96" s="261"/>
      <c r="I96" s="114">
        <f t="shared" ref="I96:I102" si="26">G96+H96</f>
        <v>0</v>
      </c>
      <c r="J96" s="261"/>
      <c r="K96" s="60"/>
      <c r="L96" s="114">
        <f t="shared" ref="L96:L102" si="27">J96+K96</f>
        <v>0</v>
      </c>
      <c r="M96" s="320"/>
      <c r="N96" s="60"/>
      <c r="O96" s="114">
        <f t="shared" ref="O96:O102" si="28">M96+N96</f>
        <v>0</v>
      </c>
      <c r="P96" s="111"/>
    </row>
    <row r="97" spans="1:16" ht="24.75" customHeight="1" x14ac:dyDescent="0.25">
      <c r="A97" s="38">
        <v>2232</v>
      </c>
      <c r="B97" s="57" t="s">
        <v>83</v>
      </c>
      <c r="C97" s="58">
        <f t="shared" si="3"/>
        <v>4324</v>
      </c>
      <c r="D97" s="229">
        <v>4454</v>
      </c>
      <c r="E97" s="389">
        <v>-130</v>
      </c>
      <c r="F97" s="400">
        <f t="shared" si="25"/>
        <v>4324</v>
      </c>
      <c r="G97" s="229"/>
      <c r="H97" s="261"/>
      <c r="I97" s="114">
        <f t="shared" si="26"/>
        <v>0</v>
      </c>
      <c r="J97" s="261"/>
      <c r="K97" s="60"/>
      <c r="L97" s="114">
        <f t="shared" si="27"/>
        <v>0</v>
      </c>
      <c r="M97" s="320"/>
      <c r="N97" s="60"/>
      <c r="O97" s="114">
        <f t="shared" si="2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3"/>
        <v>0</v>
      </c>
      <c r="D98" s="228"/>
      <c r="E98" s="393"/>
      <c r="F98" s="411">
        <f t="shared" si="25"/>
        <v>0</v>
      </c>
      <c r="G98" s="228"/>
      <c r="H98" s="260"/>
      <c r="I98" s="120">
        <f t="shared" si="26"/>
        <v>0</v>
      </c>
      <c r="J98" s="260"/>
      <c r="K98" s="55"/>
      <c r="L98" s="120">
        <f t="shared" si="27"/>
        <v>0</v>
      </c>
      <c r="M98" s="319"/>
      <c r="N98" s="55"/>
      <c r="O98" s="120">
        <f t="shared" si="2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3"/>
        <v>0</v>
      </c>
      <c r="D99" s="229"/>
      <c r="E99" s="389"/>
      <c r="F99" s="400">
        <f t="shared" si="25"/>
        <v>0</v>
      </c>
      <c r="G99" s="229"/>
      <c r="H99" s="261"/>
      <c r="I99" s="114">
        <f t="shared" si="26"/>
        <v>0</v>
      </c>
      <c r="J99" s="261"/>
      <c r="K99" s="60"/>
      <c r="L99" s="114">
        <f t="shared" si="27"/>
        <v>0</v>
      </c>
      <c r="M99" s="320"/>
      <c r="N99" s="60"/>
      <c r="O99" s="114">
        <f t="shared" si="2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3"/>
        <v>0</v>
      </c>
      <c r="D100" s="229"/>
      <c r="E100" s="389"/>
      <c r="F100" s="400">
        <f t="shared" si="25"/>
        <v>0</v>
      </c>
      <c r="G100" s="229"/>
      <c r="H100" s="261"/>
      <c r="I100" s="114">
        <f t="shared" si="26"/>
        <v>0</v>
      </c>
      <c r="J100" s="261"/>
      <c r="K100" s="60"/>
      <c r="L100" s="114">
        <f t="shared" si="27"/>
        <v>0</v>
      </c>
      <c r="M100" s="320"/>
      <c r="N100" s="60"/>
      <c r="O100" s="114">
        <f t="shared" si="2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3"/>
        <v>0</v>
      </c>
      <c r="D101" s="229"/>
      <c r="E101" s="389"/>
      <c r="F101" s="400">
        <f t="shared" si="25"/>
        <v>0</v>
      </c>
      <c r="G101" s="229"/>
      <c r="H101" s="261"/>
      <c r="I101" s="114">
        <f t="shared" si="26"/>
        <v>0</v>
      </c>
      <c r="J101" s="261"/>
      <c r="K101" s="60"/>
      <c r="L101" s="114">
        <f t="shared" si="27"/>
        <v>0</v>
      </c>
      <c r="M101" s="320"/>
      <c r="N101" s="60"/>
      <c r="O101" s="114">
        <f t="shared" si="28"/>
        <v>0</v>
      </c>
      <c r="P101" s="111"/>
    </row>
    <row r="102" spans="1:16" ht="24" x14ac:dyDescent="0.25">
      <c r="A102" s="38">
        <v>2239</v>
      </c>
      <c r="B102" s="57" t="s">
        <v>88</v>
      </c>
      <c r="C102" s="58">
        <f t="shared" si="3"/>
        <v>115624</v>
      </c>
      <c r="D102" s="229">
        <v>116961</v>
      </c>
      <c r="E102" s="389">
        <v>-3537</v>
      </c>
      <c r="F102" s="400">
        <f t="shared" si="25"/>
        <v>113424</v>
      </c>
      <c r="G102" s="229"/>
      <c r="H102" s="261"/>
      <c r="I102" s="114">
        <f t="shared" si="26"/>
        <v>0</v>
      </c>
      <c r="J102" s="261">
        <v>2200</v>
      </c>
      <c r="K102" s="60"/>
      <c r="L102" s="114">
        <f t="shared" si="27"/>
        <v>2200</v>
      </c>
      <c r="M102" s="320"/>
      <c r="N102" s="60"/>
      <c r="O102" s="114">
        <f t="shared" si="2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3"/>
        <v>110</v>
      </c>
      <c r="D103" s="230">
        <f t="shared" ref="D103:O103" si="29">SUM(D104:D111)</f>
        <v>110</v>
      </c>
      <c r="E103" s="392">
        <f t="shared" si="29"/>
        <v>0</v>
      </c>
      <c r="F103" s="400">
        <f t="shared" si="29"/>
        <v>110</v>
      </c>
      <c r="G103" s="230">
        <f t="shared" si="29"/>
        <v>0</v>
      </c>
      <c r="H103" s="121">
        <f t="shared" si="29"/>
        <v>0</v>
      </c>
      <c r="I103" s="114">
        <f t="shared" si="29"/>
        <v>0</v>
      </c>
      <c r="J103" s="121">
        <f t="shared" si="29"/>
        <v>0</v>
      </c>
      <c r="K103" s="113">
        <f t="shared" si="29"/>
        <v>0</v>
      </c>
      <c r="L103" s="114">
        <f t="shared" si="29"/>
        <v>0</v>
      </c>
      <c r="M103" s="58">
        <f t="shared" si="29"/>
        <v>0</v>
      </c>
      <c r="N103" s="113">
        <f t="shared" si="29"/>
        <v>0</v>
      </c>
      <c r="O103" s="114">
        <f t="shared" si="29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3"/>
        <v>0</v>
      </c>
      <c r="D104" s="229"/>
      <c r="E104" s="389"/>
      <c r="F104" s="400">
        <f t="shared" ref="F104:F111" si="30">D104+E104</f>
        <v>0</v>
      </c>
      <c r="G104" s="229"/>
      <c r="H104" s="261"/>
      <c r="I104" s="114">
        <f t="shared" ref="I104:I111" si="31">G104+H104</f>
        <v>0</v>
      </c>
      <c r="J104" s="261"/>
      <c r="K104" s="60"/>
      <c r="L104" s="114">
        <f t="shared" ref="L104:L111" si="32">J104+K104</f>
        <v>0</v>
      </c>
      <c r="M104" s="320"/>
      <c r="N104" s="60"/>
      <c r="O104" s="114">
        <f t="shared" ref="O104:O111" si="33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3"/>
        <v>0</v>
      </c>
      <c r="D105" s="229"/>
      <c r="E105" s="389"/>
      <c r="F105" s="400">
        <f t="shared" si="30"/>
        <v>0</v>
      </c>
      <c r="G105" s="229"/>
      <c r="H105" s="261"/>
      <c r="I105" s="114">
        <f t="shared" si="31"/>
        <v>0</v>
      </c>
      <c r="J105" s="261"/>
      <c r="K105" s="60"/>
      <c r="L105" s="114">
        <f t="shared" si="32"/>
        <v>0</v>
      </c>
      <c r="M105" s="320"/>
      <c r="N105" s="60"/>
      <c r="O105" s="114">
        <f t="shared" si="33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3"/>
        <v>110</v>
      </c>
      <c r="D106" s="229">
        <v>110</v>
      </c>
      <c r="E106" s="389"/>
      <c r="F106" s="400">
        <f t="shared" si="30"/>
        <v>110</v>
      </c>
      <c r="G106" s="229"/>
      <c r="H106" s="261"/>
      <c r="I106" s="114">
        <f t="shared" si="31"/>
        <v>0</v>
      </c>
      <c r="J106" s="261"/>
      <c r="K106" s="60"/>
      <c r="L106" s="114">
        <f t="shared" si="32"/>
        <v>0</v>
      </c>
      <c r="M106" s="320"/>
      <c r="N106" s="60"/>
      <c r="O106" s="114">
        <f t="shared" si="33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3"/>
        <v>0</v>
      </c>
      <c r="D107" s="229">
        <v>0</v>
      </c>
      <c r="E107" s="389"/>
      <c r="F107" s="400">
        <f t="shared" si="30"/>
        <v>0</v>
      </c>
      <c r="G107" s="229"/>
      <c r="H107" s="261"/>
      <c r="I107" s="114">
        <f t="shared" si="31"/>
        <v>0</v>
      </c>
      <c r="J107" s="261"/>
      <c r="K107" s="60"/>
      <c r="L107" s="114">
        <f t="shared" si="32"/>
        <v>0</v>
      </c>
      <c r="M107" s="320"/>
      <c r="N107" s="60"/>
      <c r="O107" s="114">
        <f t="shared" si="33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3"/>
        <v>0</v>
      </c>
      <c r="D108" s="229"/>
      <c r="E108" s="389"/>
      <c r="F108" s="400">
        <f t="shared" si="30"/>
        <v>0</v>
      </c>
      <c r="G108" s="229"/>
      <c r="H108" s="261"/>
      <c r="I108" s="114">
        <f t="shared" si="31"/>
        <v>0</v>
      </c>
      <c r="J108" s="261"/>
      <c r="K108" s="60"/>
      <c r="L108" s="114">
        <f t="shared" si="32"/>
        <v>0</v>
      </c>
      <c r="M108" s="320"/>
      <c r="N108" s="60"/>
      <c r="O108" s="114">
        <f t="shared" si="33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3"/>
        <v>0</v>
      </c>
      <c r="D109" s="229"/>
      <c r="E109" s="389"/>
      <c r="F109" s="400">
        <f t="shared" si="30"/>
        <v>0</v>
      </c>
      <c r="G109" s="229"/>
      <c r="H109" s="261"/>
      <c r="I109" s="114">
        <f t="shared" si="31"/>
        <v>0</v>
      </c>
      <c r="J109" s="261"/>
      <c r="K109" s="60"/>
      <c r="L109" s="114">
        <f t="shared" si="32"/>
        <v>0</v>
      </c>
      <c r="M109" s="320"/>
      <c r="N109" s="60"/>
      <c r="O109" s="114">
        <f t="shared" si="33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3"/>
        <v>0</v>
      </c>
      <c r="D110" s="229"/>
      <c r="E110" s="389"/>
      <c r="F110" s="400">
        <f t="shared" si="30"/>
        <v>0</v>
      </c>
      <c r="G110" s="229"/>
      <c r="H110" s="261"/>
      <c r="I110" s="114">
        <f t="shared" si="31"/>
        <v>0</v>
      </c>
      <c r="J110" s="261"/>
      <c r="K110" s="60"/>
      <c r="L110" s="114">
        <f t="shared" si="32"/>
        <v>0</v>
      </c>
      <c r="M110" s="320"/>
      <c r="N110" s="60"/>
      <c r="O110" s="114">
        <f t="shared" si="33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3"/>
        <v>0</v>
      </c>
      <c r="D111" s="229"/>
      <c r="E111" s="389"/>
      <c r="F111" s="400">
        <f t="shared" si="30"/>
        <v>0</v>
      </c>
      <c r="G111" s="229"/>
      <c r="H111" s="261"/>
      <c r="I111" s="114">
        <f t="shared" si="31"/>
        <v>0</v>
      </c>
      <c r="J111" s="261"/>
      <c r="K111" s="60"/>
      <c r="L111" s="114">
        <f t="shared" si="32"/>
        <v>0</v>
      </c>
      <c r="M111" s="320"/>
      <c r="N111" s="60"/>
      <c r="O111" s="114">
        <f t="shared" si="33"/>
        <v>0</v>
      </c>
      <c r="P111" s="111"/>
    </row>
    <row r="112" spans="1:16" x14ac:dyDescent="0.25">
      <c r="A112" s="112">
        <v>2250</v>
      </c>
      <c r="B112" s="57" t="s">
        <v>97</v>
      </c>
      <c r="C112" s="58">
        <f t="shared" si="3"/>
        <v>5000</v>
      </c>
      <c r="D112" s="230">
        <f t="shared" ref="D112:O112" si="34">SUM(D113:D115)</f>
        <v>5000</v>
      </c>
      <c r="E112" s="392">
        <f t="shared" si="34"/>
        <v>0</v>
      </c>
      <c r="F112" s="400">
        <f t="shared" si="34"/>
        <v>5000</v>
      </c>
      <c r="G112" s="230">
        <f t="shared" si="34"/>
        <v>0</v>
      </c>
      <c r="H112" s="121">
        <f t="shared" si="34"/>
        <v>0</v>
      </c>
      <c r="I112" s="114">
        <f t="shared" si="34"/>
        <v>0</v>
      </c>
      <c r="J112" s="121">
        <f t="shared" si="34"/>
        <v>0</v>
      </c>
      <c r="K112" s="113">
        <f t="shared" si="34"/>
        <v>0</v>
      </c>
      <c r="L112" s="114">
        <f t="shared" si="34"/>
        <v>0</v>
      </c>
      <c r="M112" s="58">
        <f t="shared" si="34"/>
        <v>0</v>
      </c>
      <c r="N112" s="113">
        <f t="shared" si="34"/>
        <v>0</v>
      </c>
      <c r="O112" s="114">
        <f t="shared" si="34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3"/>
        <v>0</v>
      </c>
      <c r="D113" s="229"/>
      <c r="E113" s="389"/>
      <c r="F113" s="400">
        <f>D113+E113</f>
        <v>0</v>
      </c>
      <c r="G113" s="229"/>
      <c r="H113" s="261"/>
      <c r="I113" s="114">
        <f>G113+H113</f>
        <v>0</v>
      </c>
      <c r="J113" s="261"/>
      <c r="K113" s="60"/>
      <c r="L113" s="114">
        <f>J113+K113</f>
        <v>0</v>
      </c>
      <c r="M113" s="320"/>
      <c r="N113" s="60"/>
      <c r="O113" s="114">
        <f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ref="C114:C177" si="35">F114+I114+L114+O114</f>
        <v>0</v>
      </c>
      <c r="D114" s="229"/>
      <c r="E114" s="389"/>
      <c r="F114" s="400">
        <f>D114+E114</f>
        <v>0</v>
      </c>
      <c r="G114" s="229"/>
      <c r="H114" s="261"/>
      <c r="I114" s="114">
        <f>G114+H114</f>
        <v>0</v>
      </c>
      <c r="J114" s="261"/>
      <c r="K114" s="60"/>
      <c r="L114" s="114">
        <f>J114+K114</f>
        <v>0</v>
      </c>
      <c r="M114" s="320"/>
      <c r="N114" s="60"/>
      <c r="O114" s="114">
        <f>M114+N114</f>
        <v>0</v>
      </c>
      <c r="P114" s="111"/>
    </row>
    <row r="115" spans="1:16" ht="24" x14ac:dyDescent="0.25">
      <c r="A115" s="38">
        <v>2259</v>
      </c>
      <c r="B115" s="57" t="s">
        <v>100</v>
      </c>
      <c r="C115" s="58">
        <f t="shared" si="35"/>
        <v>5000</v>
      </c>
      <c r="D115" s="229">
        <v>5000</v>
      </c>
      <c r="E115" s="389"/>
      <c r="F115" s="400">
        <f>D115+E115</f>
        <v>5000</v>
      </c>
      <c r="G115" s="229"/>
      <c r="H115" s="261"/>
      <c r="I115" s="114">
        <f>G115+H115</f>
        <v>0</v>
      </c>
      <c r="J115" s="261"/>
      <c r="K115" s="60"/>
      <c r="L115" s="114">
        <f>J115+K115</f>
        <v>0</v>
      </c>
      <c r="M115" s="320"/>
      <c r="N115" s="60"/>
      <c r="O115" s="114">
        <f>M115+N115</f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35"/>
        <v>0</v>
      </c>
      <c r="D116" s="230">
        <f t="shared" ref="D116:O116" si="36">SUM(D117:D121)</f>
        <v>0</v>
      </c>
      <c r="E116" s="392">
        <f t="shared" si="36"/>
        <v>0</v>
      </c>
      <c r="F116" s="400">
        <f t="shared" si="36"/>
        <v>0</v>
      </c>
      <c r="G116" s="230">
        <f t="shared" si="36"/>
        <v>0</v>
      </c>
      <c r="H116" s="121">
        <f t="shared" si="36"/>
        <v>0</v>
      </c>
      <c r="I116" s="114">
        <f t="shared" si="36"/>
        <v>0</v>
      </c>
      <c r="J116" s="121">
        <f t="shared" si="36"/>
        <v>0</v>
      </c>
      <c r="K116" s="113">
        <f t="shared" si="36"/>
        <v>0</v>
      </c>
      <c r="L116" s="114">
        <f t="shared" si="36"/>
        <v>0</v>
      </c>
      <c r="M116" s="58">
        <f t="shared" si="36"/>
        <v>0</v>
      </c>
      <c r="N116" s="113">
        <f t="shared" si="36"/>
        <v>0</v>
      </c>
      <c r="O116" s="114">
        <f t="shared" si="36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35"/>
        <v>0</v>
      </c>
      <c r="D117" s="229"/>
      <c r="E117" s="389"/>
      <c r="F117" s="400">
        <f>D117+E117</f>
        <v>0</v>
      </c>
      <c r="G117" s="229"/>
      <c r="H117" s="261"/>
      <c r="I117" s="114">
        <f>G117+H117</f>
        <v>0</v>
      </c>
      <c r="J117" s="261"/>
      <c r="K117" s="60"/>
      <c r="L117" s="114">
        <f>J117+K117</f>
        <v>0</v>
      </c>
      <c r="M117" s="320"/>
      <c r="N117" s="60"/>
      <c r="O117" s="114">
        <f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35"/>
        <v>0</v>
      </c>
      <c r="D118" s="229"/>
      <c r="E118" s="389"/>
      <c r="F118" s="400">
        <f>D118+E118</f>
        <v>0</v>
      </c>
      <c r="G118" s="229"/>
      <c r="H118" s="261"/>
      <c r="I118" s="114">
        <f>G118+H118</f>
        <v>0</v>
      </c>
      <c r="J118" s="261"/>
      <c r="K118" s="60"/>
      <c r="L118" s="114">
        <f>J118+K118</f>
        <v>0</v>
      </c>
      <c r="M118" s="320"/>
      <c r="N118" s="60"/>
      <c r="O118" s="114">
        <f>M118+N118</f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35"/>
        <v>0</v>
      </c>
      <c r="D119" s="229"/>
      <c r="E119" s="389"/>
      <c r="F119" s="400">
        <f>D119+E119</f>
        <v>0</v>
      </c>
      <c r="G119" s="229"/>
      <c r="H119" s="261"/>
      <c r="I119" s="114">
        <f>G119+H119</f>
        <v>0</v>
      </c>
      <c r="J119" s="261"/>
      <c r="K119" s="60"/>
      <c r="L119" s="114">
        <f>J119+K119</f>
        <v>0</v>
      </c>
      <c r="M119" s="320"/>
      <c r="N119" s="60"/>
      <c r="O119" s="114">
        <f>M119+N119</f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35"/>
        <v>0</v>
      </c>
      <c r="D120" s="229"/>
      <c r="E120" s="389"/>
      <c r="F120" s="400">
        <f>D120+E120</f>
        <v>0</v>
      </c>
      <c r="G120" s="229"/>
      <c r="H120" s="261"/>
      <c r="I120" s="114">
        <f>G120+H120</f>
        <v>0</v>
      </c>
      <c r="J120" s="261"/>
      <c r="K120" s="60"/>
      <c r="L120" s="114">
        <f>J120+K120</f>
        <v>0</v>
      </c>
      <c r="M120" s="320"/>
      <c r="N120" s="60"/>
      <c r="O120" s="114">
        <f>M120+N120</f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35"/>
        <v>0</v>
      </c>
      <c r="D121" s="229"/>
      <c r="E121" s="389"/>
      <c r="F121" s="400">
        <f>D121+E121</f>
        <v>0</v>
      </c>
      <c r="G121" s="229"/>
      <c r="H121" s="261"/>
      <c r="I121" s="114">
        <f>G121+H121</f>
        <v>0</v>
      </c>
      <c r="J121" s="261"/>
      <c r="K121" s="60"/>
      <c r="L121" s="114">
        <f>J121+K121</f>
        <v>0</v>
      </c>
      <c r="M121" s="320"/>
      <c r="N121" s="60"/>
      <c r="O121" s="114">
        <f>M121+N121</f>
        <v>0</v>
      </c>
      <c r="P121" s="111"/>
    </row>
    <row r="122" spans="1:16" x14ac:dyDescent="0.25">
      <c r="A122" s="112">
        <v>2270</v>
      </c>
      <c r="B122" s="57" t="s">
        <v>107</v>
      </c>
      <c r="C122" s="58">
        <f t="shared" si="35"/>
        <v>81951</v>
      </c>
      <c r="D122" s="230">
        <f t="shared" ref="D122:O122" si="37">SUM(D123:D127)</f>
        <v>81279</v>
      </c>
      <c r="E122" s="392">
        <f t="shared" si="37"/>
        <v>0</v>
      </c>
      <c r="F122" s="400">
        <f t="shared" si="37"/>
        <v>81279</v>
      </c>
      <c r="G122" s="230">
        <f t="shared" si="37"/>
        <v>0</v>
      </c>
      <c r="H122" s="121">
        <f t="shared" si="37"/>
        <v>0</v>
      </c>
      <c r="I122" s="114">
        <f t="shared" si="37"/>
        <v>0</v>
      </c>
      <c r="J122" s="121">
        <f t="shared" si="37"/>
        <v>672</v>
      </c>
      <c r="K122" s="113">
        <f t="shared" si="37"/>
        <v>0</v>
      </c>
      <c r="L122" s="114">
        <f t="shared" si="37"/>
        <v>672</v>
      </c>
      <c r="M122" s="58">
        <f t="shared" si="37"/>
        <v>0</v>
      </c>
      <c r="N122" s="113">
        <f t="shared" si="37"/>
        <v>0</v>
      </c>
      <c r="O122" s="114">
        <f t="shared" si="37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35"/>
        <v>0</v>
      </c>
      <c r="D123" s="229"/>
      <c r="E123" s="389"/>
      <c r="F123" s="400">
        <f>D123+E123</f>
        <v>0</v>
      </c>
      <c r="G123" s="229"/>
      <c r="H123" s="261"/>
      <c r="I123" s="114">
        <f>G123+H123</f>
        <v>0</v>
      </c>
      <c r="J123" s="261"/>
      <c r="K123" s="60"/>
      <c r="L123" s="114">
        <f>J123+K123</f>
        <v>0</v>
      </c>
      <c r="M123" s="320"/>
      <c r="N123" s="60"/>
      <c r="O123" s="114">
        <f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35"/>
        <v>0</v>
      </c>
      <c r="D124" s="229"/>
      <c r="E124" s="389"/>
      <c r="F124" s="400">
        <f>D124+E124</f>
        <v>0</v>
      </c>
      <c r="G124" s="229"/>
      <c r="H124" s="261"/>
      <c r="I124" s="114">
        <f>G124+H124</f>
        <v>0</v>
      </c>
      <c r="J124" s="261"/>
      <c r="K124" s="60"/>
      <c r="L124" s="114">
        <f>J124+K124</f>
        <v>0</v>
      </c>
      <c r="M124" s="320"/>
      <c r="N124" s="60"/>
      <c r="O124" s="114">
        <f>M124+N124</f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35"/>
        <v>0</v>
      </c>
      <c r="D125" s="229"/>
      <c r="E125" s="389"/>
      <c r="F125" s="400">
        <f>D125+E125</f>
        <v>0</v>
      </c>
      <c r="G125" s="229"/>
      <c r="H125" s="261"/>
      <c r="I125" s="114">
        <f>G125+H125</f>
        <v>0</v>
      </c>
      <c r="J125" s="261"/>
      <c r="K125" s="60"/>
      <c r="L125" s="114">
        <f>J125+K125</f>
        <v>0</v>
      </c>
      <c r="M125" s="320"/>
      <c r="N125" s="60"/>
      <c r="O125" s="114">
        <f>M125+N125</f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35"/>
        <v>0</v>
      </c>
      <c r="D126" s="229"/>
      <c r="E126" s="389"/>
      <c r="F126" s="400">
        <f>D126+E126</f>
        <v>0</v>
      </c>
      <c r="G126" s="229"/>
      <c r="H126" s="261"/>
      <c r="I126" s="114">
        <f>G126+H126</f>
        <v>0</v>
      </c>
      <c r="J126" s="261"/>
      <c r="K126" s="60"/>
      <c r="L126" s="114">
        <f>J126+K126</f>
        <v>0</v>
      </c>
      <c r="M126" s="320"/>
      <c r="N126" s="60"/>
      <c r="O126" s="114">
        <f>M126+N126</f>
        <v>0</v>
      </c>
      <c r="P126" s="111"/>
    </row>
    <row r="127" spans="1:16" ht="24" x14ac:dyDescent="0.25">
      <c r="A127" s="38">
        <v>2279</v>
      </c>
      <c r="B127" s="57" t="s">
        <v>111</v>
      </c>
      <c r="C127" s="58">
        <f t="shared" si="35"/>
        <v>81951</v>
      </c>
      <c r="D127" s="229">
        <v>81279</v>
      </c>
      <c r="E127" s="389"/>
      <c r="F127" s="400">
        <f>D127+E127</f>
        <v>81279</v>
      </c>
      <c r="G127" s="229"/>
      <c r="H127" s="261"/>
      <c r="I127" s="114">
        <f>G127+H127</f>
        <v>0</v>
      </c>
      <c r="J127" s="261">
        <v>672</v>
      </c>
      <c r="K127" s="60"/>
      <c r="L127" s="114">
        <f>J127+K127</f>
        <v>672</v>
      </c>
      <c r="M127" s="320"/>
      <c r="N127" s="60"/>
      <c r="O127" s="114">
        <f>M127+N127</f>
        <v>0</v>
      </c>
      <c r="P127" s="111"/>
    </row>
    <row r="128" spans="1:16" ht="24" hidden="1" x14ac:dyDescent="0.25">
      <c r="A128" s="808">
        <v>2280</v>
      </c>
      <c r="B128" s="52" t="s">
        <v>301</v>
      </c>
      <c r="C128" s="53">
        <f t="shared" si="35"/>
        <v>0</v>
      </c>
      <c r="D128" s="232">
        <f t="shared" ref="D128:O128" si="38">SUM(D129)</f>
        <v>0</v>
      </c>
      <c r="E128" s="388">
        <f t="shared" si="38"/>
        <v>0</v>
      </c>
      <c r="F128" s="411">
        <f t="shared" si="38"/>
        <v>0</v>
      </c>
      <c r="G128" s="232">
        <f t="shared" si="38"/>
        <v>0</v>
      </c>
      <c r="H128" s="263">
        <f t="shared" si="38"/>
        <v>0</v>
      </c>
      <c r="I128" s="120">
        <f t="shared" si="38"/>
        <v>0</v>
      </c>
      <c r="J128" s="263">
        <f t="shared" si="38"/>
        <v>0</v>
      </c>
      <c r="K128" s="119">
        <f t="shared" si="38"/>
        <v>0</v>
      </c>
      <c r="L128" s="120">
        <f t="shared" si="38"/>
        <v>0</v>
      </c>
      <c r="M128" s="58">
        <f t="shared" si="38"/>
        <v>0</v>
      </c>
      <c r="N128" s="113">
        <f t="shared" si="38"/>
        <v>0</v>
      </c>
      <c r="O128" s="114">
        <f t="shared" si="38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35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35"/>
        <v>37715</v>
      </c>
      <c r="D130" s="227">
        <f t="shared" ref="D130:O130" si="39">SUM(D131,D136,D140,D141,D144,D151,D159,D160,D163)</f>
        <v>35825</v>
      </c>
      <c r="E130" s="387">
        <f t="shared" si="39"/>
        <v>0</v>
      </c>
      <c r="F130" s="402">
        <f t="shared" si="39"/>
        <v>35825</v>
      </c>
      <c r="G130" s="227">
        <f t="shared" si="39"/>
        <v>0</v>
      </c>
      <c r="H130" s="106">
        <f t="shared" si="39"/>
        <v>0</v>
      </c>
      <c r="I130" s="117">
        <f t="shared" si="39"/>
        <v>0</v>
      </c>
      <c r="J130" s="106">
        <f t="shared" si="39"/>
        <v>1890</v>
      </c>
      <c r="K130" s="50">
        <f t="shared" si="39"/>
        <v>0</v>
      </c>
      <c r="L130" s="117">
        <f t="shared" si="39"/>
        <v>1890</v>
      </c>
      <c r="M130" s="47">
        <f t="shared" si="39"/>
        <v>0</v>
      </c>
      <c r="N130" s="50">
        <f t="shared" si="39"/>
        <v>0</v>
      </c>
      <c r="O130" s="117">
        <f t="shared" si="39"/>
        <v>0</v>
      </c>
      <c r="P130" s="123"/>
    </row>
    <row r="131" spans="1:16" ht="24" x14ac:dyDescent="0.25">
      <c r="A131" s="808">
        <v>2310</v>
      </c>
      <c r="B131" s="52" t="s">
        <v>114</v>
      </c>
      <c r="C131" s="53">
        <f t="shared" si="35"/>
        <v>35800</v>
      </c>
      <c r="D131" s="232">
        <f t="shared" ref="D131:O131" si="40">SUM(D132:D135)</f>
        <v>35800</v>
      </c>
      <c r="E131" s="388">
        <f t="shared" si="40"/>
        <v>0</v>
      </c>
      <c r="F131" s="411">
        <f t="shared" si="40"/>
        <v>35800</v>
      </c>
      <c r="G131" s="232">
        <f t="shared" si="40"/>
        <v>0</v>
      </c>
      <c r="H131" s="263">
        <f t="shared" si="40"/>
        <v>0</v>
      </c>
      <c r="I131" s="120">
        <f t="shared" si="40"/>
        <v>0</v>
      </c>
      <c r="J131" s="263">
        <f t="shared" si="40"/>
        <v>0</v>
      </c>
      <c r="K131" s="119">
        <f t="shared" si="40"/>
        <v>0</v>
      </c>
      <c r="L131" s="120">
        <f t="shared" si="40"/>
        <v>0</v>
      </c>
      <c r="M131" s="53">
        <f t="shared" si="40"/>
        <v>0</v>
      </c>
      <c r="N131" s="119">
        <f t="shared" si="40"/>
        <v>0</v>
      </c>
      <c r="O131" s="120">
        <f t="shared" si="40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35"/>
        <v>0</v>
      </c>
      <c r="D132" s="229"/>
      <c r="E132" s="389"/>
      <c r="F132" s="400">
        <f>D132+E132</f>
        <v>0</v>
      </c>
      <c r="G132" s="229"/>
      <c r="H132" s="261"/>
      <c r="I132" s="114">
        <f>G132+H132</f>
        <v>0</v>
      </c>
      <c r="J132" s="261"/>
      <c r="K132" s="60"/>
      <c r="L132" s="114">
        <f>J132+K132</f>
        <v>0</v>
      </c>
      <c r="M132" s="320"/>
      <c r="N132" s="60"/>
      <c r="O132" s="114">
        <f>M132+N132</f>
        <v>0</v>
      </c>
      <c r="P132" s="111"/>
    </row>
    <row r="133" spans="1:16" x14ac:dyDescent="0.25">
      <c r="A133" s="38">
        <v>2312</v>
      </c>
      <c r="B133" s="57" t="s">
        <v>116</v>
      </c>
      <c r="C133" s="58">
        <f t="shared" si="35"/>
        <v>2500</v>
      </c>
      <c r="D133" s="229">
        <v>2500</v>
      </c>
      <c r="E133" s="389"/>
      <c r="F133" s="400">
        <f>D133+E133</f>
        <v>2500</v>
      </c>
      <c r="G133" s="229"/>
      <c r="H133" s="261"/>
      <c r="I133" s="114">
        <f>G133+H133</f>
        <v>0</v>
      </c>
      <c r="J133" s="261"/>
      <c r="K133" s="60"/>
      <c r="L133" s="114">
        <f>J133+K133</f>
        <v>0</v>
      </c>
      <c r="M133" s="320"/>
      <c r="N133" s="60"/>
      <c r="O133" s="114">
        <f>M133+N133</f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35"/>
        <v>0</v>
      </c>
      <c r="D134" s="229"/>
      <c r="E134" s="389"/>
      <c r="F134" s="400">
        <f>D134+E134</f>
        <v>0</v>
      </c>
      <c r="G134" s="229"/>
      <c r="H134" s="261"/>
      <c r="I134" s="114">
        <f>G134+H134</f>
        <v>0</v>
      </c>
      <c r="J134" s="261"/>
      <c r="K134" s="60"/>
      <c r="L134" s="114">
        <f>J134+K134</f>
        <v>0</v>
      </c>
      <c r="M134" s="320"/>
      <c r="N134" s="60"/>
      <c r="O134" s="114">
        <f>M134+N134</f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35"/>
        <v>33300</v>
      </c>
      <c r="D135" s="229">
        <v>33300</v>
      </c>
      <c r="E135" s="389"/>
      <c r="F135" s="400">
        <f>D135+E135</f>
        <v>33300</v>
      </c>
      <c r="G135" s="229"/>
      <c r="H135" s="261"/>
      <c r="I135" s="114">
        <f>G135+H135</f>
        <v>0</v>
      </c>
      <c r="J135" s="261"/>
      <c r="K135" s="60"/>
      <c r="L135" s="114">
        <f>J135+K135</f>
        <v>0</v>
      </c>
      <c r="M135" s="320"/>
      <c r="N135" s="60"/>
      <c r="O135" s="114">
        <f>M135+N135</f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35"/>
        <v>0</v>
      </c>
      <c r="D136" s="230">
        <f t="shared" ref="D136:O136" si="41">SUM(D137:D139)</f>
        <v>0</v>
      </c>
      <c r="E136" s="392">
        <f t="shared" si="41"/>
        <v>0</v>
      </c>
      <c r="F136" s="400">
        <f t="shared" si="41"/>
        <v>0</v>
      </c>
      <c r="G136" s="230">
        <f t="shared" si="41"/>
        <v>0</v>
      </c>
      <c r="H136" s="121">
        <f t="shared" si="41"/>
        <v>0</v>
      </c>
      <c r="I136" s="114">
        <f t="shared" si="41"/>
        <v>0</v>
      </c>
      <c r="J136" s="121">
        <f t="shared" si="41"/>
        <v>0</v>
      </c>
      <c r="K136" s="113">
        <f t="shared" si="41"/>
        <v>0</v>
      </c>
      <c r="L136" s="114">
        <f t="shared" si="41"/>
        <v>0</v>
      </c>
      <c r="M136" s="58">
        <f t="shared" si="41"/>
        <v>0</v>
      </c>
      <c r="N136" s="113">
        <f t="shared" si="41"/>
        <v>0</v>
      </c>
      <c r="O136" s="114">
        <f t="shared" si="41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35"/>
        <v>0</v>
      </c>
      <c r="D137" s="229"/>
      <c r="E137" s="389"/>
      <c r="F137" s="400">
        <f>D137+E137</f>
        <v>0</v>
      </c>
      <c r="G137" s="229"/>
      <c r="H137" s="261"/>
      <c r="I137" s="114">
        <f>G137+H137</f>
        <v>0</v>
      </c>
      <c r="J137" s="261"/>
      <c r="K137" s="60"/>
      <c r="L137" s="114">
        <f>J137+K137</f>
        <v>0</v>
      </c>
      <c r="M137" s="320"/>
      <c r="N137" s="60"/>
      <c r="O137" s="114">
        <f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35"/>
        <v>0</v>
      </c>
      <c r="D138" s="229"/>
      <c r="E138" s="389"/>
      <c r="F138" s="400">
        <f>D138+E138</f>
        <v>0</v>
      </c>
      <c r="G138" s="229"/>
      <c r="H138" s="261"/>
      <c r="I138" s="114">
        <f>G138+H138</f>
        <v>0</v>
      </c>
      <c r="J138" s="261"/>
      <c r="K138" s="60"/>
      <c r="L138" s="114">
        <f>J138+K138</f>
        <v>0</v>
      </c>
      <c r="M138" s="320"/>
      <c r="N138" s="60"/>
      <c r="O138" s="114">
        <f>M138+N138</f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35"/>
        <v>0</v>
      </c>
      <c r="D139" s="229"/>
      <c r="E139" s="389"/>
      <c r="F139" s="400">
        <f>D139+E139</f>
        <v>0</v>
      </c>
      <c r="G139" s="229"/>
      <c r="H139" s="261"/>
      <c r="I139" s="114">
        <f>G139+H139</f>
        <v>0</v>
      </c>
      <c r="J139" s="261"/>
      <c r="K139" s="60"/>
      <c r="L139" s="114">
        <f>J139+K139</f>
        <v>0</v>
      </c>
      <c r="M139" s="320"/>
      <c r="N139" s="60"/>
      <c r="O139" s="114">
        <f>M139+N139</f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35"/>
        <v>0</v>
      </c>
      <c r="D140" s="229"/>
      <c r="E140" s="389"/>
      <c r="F140" s="400">
        <f>D140+E140</f>
        <v>0</v>
      </c>
      <c r="G140" s="229"/>
      <c r="H140" s="261"/>
      <c r="I140" s="114">
        <f>G140+H140</f>
        <v>0</v>
      </c>
      <c r="J140" s="261"/>
      <c r="K140" s="60"/>
      <c r="L140" s="114">
        <f>J140+K140</f>
        <v>0</v>
      </c>
      <c r="M140" s="320"/>
      <c r="N140" s="60"/>
      <c r="O140" s="114">
        <f>M140+N140</f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35"/>
        <v>0</v>
      </c>
      <c r="D141" s="230">
        <f t="shared" ref="D141:O141" si="42">SUM(D142:D143)</f>
        <v>0</v>
      </c>
      <c r="E141" s="392">
        <f t="shared" si="42"/>
        <v>0</v>
      </c>
      <c r="F141" s="400">
        <f t="shared" si="42"/>
        <v>0</v>
      </c>
      <c r="G141" s="230">
        <f t="shared" si="42"/>
        <v>0</v>
      </c>
      <c r="H141" s="121">
        <f t="shared" si="42"/>
        <v>0</v>
      </c>
      <c r="I141" s="114">
        <f t="shared" si="42"/>
        <v>0</v>
      </c>
      <c r="J141" s="121">
        <f t="shared" si="42"/>
        <v>0</v>
      </c>
      <c r="K141" s="113">
        <f t="shared" si="42"/>
        <v>0</v>
      </c>
      <c r="L141" s="114">
        <f t="shared" si="42"/>
        <v>0</v>
      </c>
      <c r="M141" s="58">
        <f t="shared" si="42"/>
        <v>0</v>
      </c>
      <c r="N141" s="113">
        <f t="shared" si="42"/>
        <v>0</v>
      </c>
      <c r="O141" s="114">
        <f t="shared" si="4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35"/>
        <v>0</v>
      </c>
      <c r="D142" s="229"/>
      <c r="E142" s="389"/>
      <c r="F142" s="400">
        <f>D142+E142</f>
        <v>0</v>
      </c>
      <c r="G142" s="229"/>
      <c r="H142" s="261"/>
      <c r="I142" s="114">
        <f>G142+H142</f>
        <v>0</v>
      </c>
      <c r="J142" s="261"/>
      <c r="K142" s="60"/>
      <c r="L142" s="114">
        <f>J142+K142</f>
        <v>0</v>
      </c>
      <c r="M142" s="320"/>
      <c r="N142" s="60"/>
      <c r="O142" s="114">
        <f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35"/>
        <v>0</v>
      </c>
      <c r="D143" s="229"/>
      <c r="E143" s="389"/>
      <c r="F143" s="400">
        <f>D143+E143</f>
        <v>0</v>
      </c>
      <c r="G143" s="229"/>
      <c r="H143" s="261"/>
      <c r="I143" s="114">
        <f>G143+H143</f>
        <v>0</v>
      </c>
      <c r="J143" s="261"/>
      <c r="K143" s="60"/>
      <c r="L143" s="114">
        <f>J143+K143</f>
        <v>0</v>
      </c>
      <c r="M143" s="320"/>
      <c r="N143" s="60"/>
      <c r="O143" s="114">
        <f>M143+N143</f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35"/>
        <v>0</v>
      </c>
      <c r="D144" s="132">
        <f t="shared" ref="D144:O144" si="43">SUM(D145:D150)</f>
        <v>0</v>
      </c>
      <c r="E144" s="516">
        <f t="shared" si="43"/>
        <v>0</v>
      </c>
      <c r="F144" s="533">
        <f t="shared" si="43"/>
        <v>0</v>
      </c>
      <c r="G144" s="132">
        <f t="shared" si="43"/>
        <v>0</v>
      </c>
      <c r="H144" s="205">
        <f t="shared" si="43"/>
        <v>0</v>
      </c>
      <c r="I144" s="109">
        <f t="shared" si="43"/>
        <v>0</v>
      </c>
      <c r="J144" s="205">
        <f t="shared" si="43"/>
        <v>0</v>
      </c>
      <c r="K144" s="108">
        <f t="shared" si="43"/>
        <v>0</v>
      </c>
      <c r="L144" s="109">
        <f t="shared" si="43"/>
        <v>0</v>
      </c>
      <c r="M144" s="84">
        <f t="shared" si="43"/>
        <v>0</v>
      </c>
      <c r="N144" s="108">
        <f t="shared" si="43"/>
        <v>0</v>
      </c>
      <c r="O144" s="109">
        <f t="shared" si="43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35"/>
        <v>0</v>
      </c>
      <c r="D145" s="228"/>
      <c r="E145" s="393"/>
      <c r="F145" s="411">
        <f t="shared" ref="F145:F150" si="44">D145+E145</f>
        <v>0</v>
      </c>
      <c r="G145" s="228"/>
      <c r="H145" s="260"/>
      <c r="I145" s="120">
        <f t="shared" ref="I145:I150" si="45">G145+H145</f>
        <v>0</v>
      </c>
      <c r="J145" s="260"/>
      <c r="K145" s="55"/>
      <c r="L145" s="120">
        <f t="shared" ref="L145:L150" si="46">J145+K145</f>
        <v>0</v>
      </c>
      <c r="M145" s="319"/>
      <c r="N145" s="55"/>
      <c r="O145" s="120">
        <f t="shared" ref="O145:O150" si="47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35"/>
        <v>0</v>
      </c>
      <c r="D146" s="229"/>
      <c r="E146" s="389"/>
      <c r="F146" s="400">
        <f t="shared" si="44"/>
        <v>0</v>
      </c>
      <c r="G146" s="229"/>
      <c r="H146" s="261"/>
      <c r="I146" s="114">
        <f t="shared" si="45"/>
        <v>0</v>
      </c>
      <c r="J146" s="261"/>
      <c r="K146" s="60"/>
      <c r="L146" s="114">
        <f t="shared" si="46"/>
        <v>0</v>
      </c>
      <c r="M146" s="320"/>
      <c r="N146" s="60"/>
      <c r="O146" s="114">
        <f t="shared" si="47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35"/>
        <v>0</v>
      </c>
      <c r="D147" s="229"/>
      <c r="E147" s="389"/>
      <c r="F147" s="400">
        <f t="shared" si="44"/>
        <v>0</v>
      </c>
      <c r="G147" s="229"/>
      <c r="H147" s="261"/>
      <c r="I147" s="114">
        <f t="shared" si="45"/>
        <v>0</v>
      </c>
      <c r="J147" s="261"/>
      <c r="K147" s="60"/>
      <c r="L147" s="114">
        <f t="shared" si="46"/>
        <v>0</v>
      </c>
      <c r="M147" s="320"/>
      <c r="N147" s="60"/>
      <c r="O147" s="114">
        <f t="shared" si="47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35"/>
        <v>0</v>
      </c>
      <c r="D148" s="229"/>
      <c r="E148" s="389"/>
      <c r="F148" s="400">
        <f t="shared" si="44"/>
        <v>0</v>
      </c>
      <c r="G148" s="229"/>
      <c r="H148" s="261"/>
      <c r="I148" s="114">
        <f t="shared" si="45"/>
        <v>0</v>
      </c>
      <c r="J148" s="261"/>
      <c r="K148" s="60"/>
      <c r="L148" s="114">
        <f t="shared" si="46"/>
        <v>0</v>
      </c>
      <c r="M148" s="320"/>
      <c r="N148" s="60"/>
      <c r="O148" s="114">
        <f t="shared" si="47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si="35"/>
        <v>0</v>
      </c>
      <c r="D149" s="229"/>
      <c r="E149" s="389"/>
      <c r="F149" s="400">
        <f t="shared" si="44"/>
        <v>0</v>
      </c>
      <c r="G149" s="229"/>
      <c r="H149" s="261"/>
      <c r="I149" s="114">
        <f t="shared" si="45"/>
        <v>0</v>
      </c>
      <c r="J149" s="261"/>
      <c r="K149" s="60"/>
      <c r="L149" s="114">
        <f t="shared" si="46"/>
        <v>0</v>
      </c>
      <c r="M149" s="320"/>
      <c r="N149" s="60"/>
      <c r="O149" s="114">
        <f t="shared" si="47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35"/>
        <v>0</v>
      </c>
      <c r="D150" s="229"/>
      <c r="E150" s="389"/>
      <c r="F150" s="400">
        <f t="shared" si="44"/>
        <v>0</v>
      </c>
      <c r="G150" s="229"/>
      <c r="H150" s="261"/>
      <c r="I150" s="114">
        <f t="shared" si="45"/>
        <v>0</v>
      </c>
      <c r="J150" s="261"/>
      <c r="K150" s="60"/>
      <c r="L150" s="114">
        <f t="shared" si="46"/>
        <v>0</v>
      </c>
      <c r="M150" s="320"/>
      <c r="N150" s="60"/>
      <c r="O150" s="114">
        <f t="shared" si="47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35"/>
        <v>0</v>
      </c>
      <c r="D151" s="230">
        <f t="shared" ref="D151:O151" si="48">SUM(D152:D158)</f>
        <v>0</v>
      </c>
      <c r="E151" s="392">
        <f t="shared" si="48"/>
        <v>0</v>
      </c>
      <c r="F151" s="400">
        <f t="shared" si="48"/>
        <v>0</v>
      </c>
      <c r="G151" s="230">
        <f t="shared" si="48"/>
        <v>0</v>
      </c>
      <c r="H151" s="121">
        <f t="shared" si="48"/>
        <v>0</v>
      </c>
      <c r="I151" s="114">
        <f t="shared" si="48"/>
        <v>0</v>
      </c>
      <c r="J151" s="121">
        <f t="shared" si="48"/>
        <v>0</v>
      </c>
      <c r="K151" s="113">
        <f t="shared" si="48"/>
        <v>0</v>
      </c>
      <c r="L151" s="114">
        <f t="shared" si="48"/>
        <v>0</v>
      </c>
      <c r="M151" s="58">
        <f t="shared" si="48"/>
        <v>0</v>
      </c>
      <c r="N151" s="113">
        <f t="shared" si="48"/>
        <v>0</v>
      </c>
      <c r="O151" s="114">
        <f t="shared" si="48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35"/>
        <v>0</v>
      </c>
      <c r="D152" s="229"/>
      <c r="E152" s="389"/>
      <c r="F152" s="400">
        <f t="shared" ref="F152:F159" si="49">D152+E152</f>
        <v>0</v>
      </c>
      <c r="G152" s="229"/>
      <c r="H152" s="261"/>
      <c r="I152" s="114">
        <f t="shared" ref="I152:I159" si="50">G152+H152</f>
        <v>0</v>
      </c>
      <c r="J152" s="261"/>
      <c r="K152" s="60"/>
      <c r="L152" s="114">
        <f t="shared" ref="L152:L159" si="51">J152+K152</f>
        <v>0</v>
      </c>
      <c r="M152" s="320"/>
      <c r="N152" s="60"/>
      <c r="O152" s="114">
        <f t="shared" ref="O152:O159" si="52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35"/>
        <v>0</v>
      </c>
      <c r="D153" s="229"/>
      <c r="E153" s="389"/>
      <c r="F153" s="400">
        <f t="shared" si="49"/>
        <v>0</v>
      </c>
      <c r="G153" s="229"/>
      <c r="H153" s="261"/>
      <c r="I153" s="114">
        <f t="shared" si="50"/>
        <v>0</v>
      </c>
      <c r="J153" s="261"/>
      <c r="K153" s="60"/>
      <c r="L153" s="114">
        <f t="shared" si="51"/>
        <v>0</v>
      </c>
      <c r="M153" s="320"/>
      <c r="N153" s="60"/>
      <c r="O153" s="114">
        <f t="shared" si="52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35"/>
        <v>0</v>
      </c>
      <c r="D154" s="229"/>
      <c r="E154" s="389"/>
      <c r="F154" s="400">
        <f t="shared" si="49"/>
        <v>0</v>
      </c>
      <c r="G154" s="229"/>
      <c r="H154" s="261"/>
      <c r="I154" s="114">
        <f t="shared" si="50"/>
        <v>0</v>
      </c>
      <c r="J154" s="261"/>
      <c r="K154" s="60"/>
      <c r="L154" s="114">
        <f t="shared" si="51"/>
        <v>0</v>
      </c>
      <c r="M154" s="320"/>
      <c r="N154" s="60"/>
      <c r="O154" s="114">
        <f t="shared" si="52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35"/>
        <v>0</v>
      </c>
      <c r="D155" s="229">
        <v>0</v>
      </c>
      <c r="E155" s="389"/>
      <c r="F155" s="400">
        <f t="shared" si="49"/>
        <v>0</v>
      </c>
      <c r="G155" s="229"/>
      <c r="H155" s="261"/>
      <c r="I155" s="114">
        <f t="shared" si="50"/>
        <v>0</v>
      </c>
      <c r="J155" s="261"/>
      <c r="K155" s="60"/>
      <c r="L155" s="114">
        <f t="shared" si="51"/>
        <v>0</v>
      </c>
      <c r="M155" s="320"/>
      <c r="N155" s="60"/>
      <c r="O155" s="114">
        <f t="shared" si="52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35"/>
        <v>0</v>
      </c>
      <c r="D156" s="229"/>
      <c r="E156" s="389"/>
      <c r="F156" s="400">
        <f t="shared" si="49"/>
        <v>0</v>
      </c>
      <c r="G156" s="229"/>
      <c r="H156" s="261"/>
      <c r="I156" s="114">
        <f t="shared" si="50"/>
        <v>0</v>
      </c>
      <c r="J156" s="261"/>
      <c r="K156" s="60"/>
      <c r="L156" s="114">
        <f t="shared" si="51"/>
        <v>0</v>
      </c>
      <c r="M156" s="320"/>
      <c r="N156" s="60"/>
      <c r="O156" s="114">
        <f t="shared" si="52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35"/>
        <v>0</v>
      </c>
      <c r="D157" s="229"/>
      <c r="E157" s="389"/>
      <c r="F157" s="400">
        <f t="shared" si="49"/>
        <v>0</v>
      </c>
      <c r="G157" s="229"/>
      <c r="H157" s="261"/>
      <c r="I157" s="114">
        <f t="shared" si="50"/>
        <v>0</v>
      </c>
      <c r="J157" s="261"/>
      <c r="K157" s="60"/>
      <c r="L157" s="114">
        <f t="shared" si="51"/>
        <v>0</v>
      </c>
      <c r="M157" s="320"/>
      <c r="N157" s="60"/>
      <c r="O157" s="114">
        <f t="shared" si="52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35"/>
        <v>0</v>
      </c>
      <c r="D158" s="229"/>
      <c r="E158" s="389"/>
      <c r="F158" s="400">
        <f t="shared" si="49"/>
        <v>0</v>
      </c>
      <c r="G158" s="229"/>
      <c r="H158" s="261"/>
      <c r="I158" s="114">
        <f t="shared" si="50"/>
        <v>0</v>
      </c>
      <c r="J158" s="261"/>
      <c r="K158" s="60"/>
      <c r="L158" s="114">
        <f t="shared" si="51"/>
        <v>0</v>
      </c>
      <c r="M158" s="320"/>
      <c r="N158" s="60"/>
      <c r="O158" s="114">
        <f t="shared" si="52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35"/>
        <v>0</v>
      </c>
      <c r="D159" s="231"/>
      <c r="E159" s="519"/>
      <c r="F159" s="533">
        <f t="shared" si="49"/>
        <v>0</v>
      </c>
      <c r="G159" s="231"/>
      <c r="H159" s="262"/>
      <c r="I159" s="109">
        <f t="shared" si="50"/>
        <v>0</v>
      </c>
      <c r="J159" s="262"/>
      <c r="K159" s="115"/>
      <c r="L159" s="109">
        <f t="shared" si="51"/>
        <v>0</v>
      </c>
      <c r="M159" s="321"/>
      <c r="N159" s="115"/>
      <c r="O159" s="109">
        <f t="shared" si="52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35"/>
        <v>0</v>
      </c>
      <c r="D160" s="132">
        <f t="shared" ref="D160:O160" si="53">SUM(D161:D162)</f>
        <v>0</v>
      </c>
      <c r="E160" s="516">
        <f t="shared" si="53"/>
        <v>0</v>
      </c>
      <c r="F160" s="533">
        <f t="shared" si="53"/>
        <v>0</v>
      </c>
      <c r="G160" s="132">
        <f t="shared" si="53"/>
        <v>0</v>
      </c>
      <c r="H160" s="205">
        <f t="shared" si="53"/>
        <v>0</v>
      </c>
      <c r="I160" s="109">
        <f t="shared" si="53"/>
        <v>0</v>
      </c>
      <c r="J160" s="205">
        <f t="shared" si="53"/>
        <v>0</v>
      </c>
      <c r="K160" s="108">
        <f t="shared" si="53"/>
        <v>0</v>
      </c>
      <c r="L160" s="109">
        <f t="shared" si="53"/>
        <v>0</v>
      </c>
      <c r="M160" s="84">
        <f t="shared" si="53"/>
        <v>0</v>
      </c>
      <c r="N160" s="108">
        <f t="shared" si="53"/>
        <v>0</v>
      </c>
      <c r="O160" s="109">
        <f t="shared" si="53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35"/>
        <v>0</v>
      </c>
      <c r="D161" s="228"/>
      <c r="E161" s="393"/>
      <c r="F161" s="411">
        <f>D161+E161</f>
        <v>0</v>
      </c>
      <c r="G161" s="228"/>
      <c r="H161" s="260"/>
      <c r="I161" s="120">
        <f>G161+H161</f>
        <v>0</v>
      </c>
      <c r="J161" s="260"/>
      <c r="K161" s="55"/>
      <c r="L161" s="120">
        <f>J161+K161</f>
        <v>0</v>
      </c>
      <c r="M161" s="319"/>
      <c r="N161" s="55"/>
      <c r="O161" s="120">
        <f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35"/>
        <v>0</v>
      </c>
      <c r="D162" s="229"/>
      <c r="E162" s="389"/>
      <c r="F162" s="400">
        <f>D162+E162</f>
        <v>0</v>
      </c>
      <c r="G162" s="229"/>
      <c r="H162" s="261"/>
      <c r="I162" s="114">
        <f>G162+H162</f>
        <v>0</v>
      </c>
      <c r="J162" s="261"/>
      <c r="K162" s="60"/>
      <c r="L162" s="114">
        <f>J162+K162</f>
        <v>0</v>
      </c>
      <c r="M162" s="320"/>
      <c r="N162" s="60"/>
      <c r="O162" s="114">
        <f>M162+N162</f>
        <v>0</v>
      </c>
      <c r="P162" s="111"/>
    </row>
    <row r="163" spans="1:16" x14ac:dyDescent="0.25">
      <c r="A163" s="107">
        <v>2390</v>
      </c>
      <c r="B163" s="78" t="s">
        <v>144</v>
      </c>
      <c r="C163" s="84">
        <f t="shared" si="35"/>
        <v>1915</v>
      </c>
      <c r="D163" s="231">
        <v>25</v>
      </c>
      <c r="E163" s="519"/>
      <c r="F163" s="533">
        <f>D163+E163</f>
        <v>25</v>
      </c>
      <c r="G163" s="231"/>
      <c r="H163" s="262"/>
      <c r="I163" s="109">
        <f>G163+H163</f>
        <v>0</v>
      </c>
      <c r="J163" s="262">
        <v>1890</v>
      </c>
      <c r="K163" s="115"/>
      <c r="L163" s="109">
        <f>J163+K163</f>
        <v>1890</v>
      </c>
      <c r="M163" s="321"/>
      <c r="N163" s="115"/>
      <c r="O163" s="109">
        <f>M163+N163</f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35"/>
        <v>0</v>
      </c>
      <c r="D164" s="233"/>
      <c r="E164" s="603"/>
      <c r="F164" s="402">
        <f>D164+E164</f>
        <v>0</v>
      </c>
      <c r="G164" s="233"/>
      <c r="H164" s="264"/>
      <c r="I164" s="117">
        <f>G164+H164</f>
        <v>0</v>
      </c>
      <c r="J164" s="264"/>
      <c r="K164" s="122"/>
      <c r="L164" s="117">
        <f>J164+K164</f>
        <v>0</v>
      </c>
      <c r="M164" s="322"/>
      <c r="N164" s="122"/>
      <c r="O164" s="120">
        <f>M164+N164</f>
        <v>0</v>
      </c>
      <c r="P164" s="123"/>
    </row>
    <row r="165" spans="1:16" ht="24" x14ac:dyDescent="0.25">
      <c r="A165" s="46">
        <v>2500</v>
      </c>
      <c r="B165" s="105" t="s">
        <v>146</v>
      </c>
      <c r="C165" s="47">
        <f t="shared" si="35"/>
        <v>1600</v>
      </c>
      <c r="D165" s="227">
        <f t="shared" ref="D165:O165" si="54">SUM(D166,D171)</f>
        <v>0</v>
      </c>
      <c r="E165" s="387">
        <f t="shared" si="54"/>
        <v>0</v>
      </c>
      <c r="F165" s="402">
        <f t="shared" si="54"/>
        <v>0</v>
      </c>
      <c r="G165" s="227">
        <f t="shared" si="54"/>
        <v>0</v>
      </c>
      <c r="H165" s="106">
        <f t="shared" si="54"/>
        <v>0</v>
      </c>
      <c r="I165" s="117">
        <f t="shared" si="54"/>
        <v>0</v>
      </c>
      <c r="J165" s="106">
        <f t="shared" si="54"/>
        <v>1600</v>
      </c>
      <c r="K165" s="50">
        <f t="shared" si="54"/>
        <v>0</v>
      </c>
      <c r="L165" s="117">
        <f t="shared" si="54"/>
        <v>1600</v>
      </c>
      <c r="M165" s="130">
        <f t="shared" si="54"/>
        <v>0</v>
      </c>
      <c r="N165" s="131">
        <f t="shared" si="54"/>
        <v>0</v>
      </c>
      <c r="O165" s="285">
        <f t="shared" si="54"/>
        <v>0</v>
      </c>
      <c r="P165" s="344"/>
    </row>
    <row r="166" spans="1:16" ht="16.5" customHeight="1" x14ac:dyDescent="0.25">
      <c r="A166" s="808">
        <v>2510</v>
      </c>
      <c r="B166" s="52" t="s">
        <v>147</v>
      </c>
      <c r="C166" s="53">
        <f t="shared" si="35"/>
        <v>1600</v>
      </c>
      <c r="D166" s="232">
        <f t="shared" ref="D166:O166" si="55">SUM(D167:D170)</f>
        <v>0</v>
      </c>
      <c r="E166" s="388">
        <f t="shared" si="55"/>
        <v>0</v>
      </c>
      <c r="F166" s="411">
        <f t="shared" si="55"/>
        <v>0</v>
      </c>
      <c r="G166" s="232">
        <f t="shared" si="55"/>
        <v>0</v>
      </c>
      <c r="H166" s="263">
        <f t="shared" si="55"/>
        <v>0</v>
      </c>
      <c r="I166" s="120">
        <f t="shared" si="55"/>
        <v>0</v>
      </c>
      <c r="J166" s="263">
        <f t="shared" si="55"/>
        <v>1600</v>
      </c>
      <c r="K166" s="119">
        <f t="shared" si="55"/>
        <v>0</v>
      </c>
      <c r="L166" s="120">
        <f t="shared" si="55"/>
        <v>1600</v>
      </c>
      <c r="M166" s="64">
        <f t="shared" si="55"/>
        <v>0</v>
      </c>
      <c r="N166" s="299">
        <f t="shared" si="55"/>
        <v>0</v>
      </c>
      <c r="O166" s="304">
        <f t="shared" si="55"/>
        <v>0</v>
      </c>
      <c r="P166" s="153"/>
    </row>
    <row r="167" spans="1:16" ht="24" x14ac:dyDescent="0.25">
      <c r="A167" s="38">
        <v>2512</v>
      </c>
      <c r="B167" s="57" t="s">
        <v>148</v>
      </c>
      <c r="C167" s="58">
        <f t="shared" si="35"/>
        <v>1600</v>
      </c>
      <c r="D167" s="229"/>
      <c r="E167" s="389"/>
      <c r="F167" s="400">
        <f t="shared" ref="F167:F172" si="56">D167+E167</f>
        <v>0</v>
      </c>
      <c r="G167" s="229"/>
      <c r="H167" s="261"/>
      <c r="I167" s="114">
        <f t="shared" ref="I167:I172" si="57">G167+H167</f>
        <v>0</v>
      </c>
      <c r="J167" s="261">
        <v>1600</v>
      </c>
      <c r="K167" s="60"/>
      <c r="L167" s="114">
        <f t="shared" ref="L167:L172" si="58">J167+K167</f>
        <v>1600</v>
      </c>
      <c r="M167" s="320"/>
      <c r="N167" s="60"/>
      <c r="O167" s="114">
        <f t="shared" ref="O167:O172" si="59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35"/>
        <v>0</v>
      </c>
      <c r="D168" s="229"/>
      <c r="E168" s="389"/>
      <c r="F168" s="400">
        <f t="shared" si="56"/>
        <v>0</v>
      </c>
      <c r="G168" s="229"/>
      <c r="H168" s="261"/>
      <c r="I168" s="114">
        <f t="shared" si="57"/>
        <v>0</v>
      </c>
      <c r="J168" s="261"/>
      <c r="K168" s="60"/>
      <c r="L168" s="114">
        <f t="shared" si="58"/>
        <v>0</v>
      </c>
      <c r="M168" s="320"/>
      <c r="N168" s="60"/>
      <c r="O168" s="114">
        <f t="shared" si="59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35"/>
        <v>0</v>
      </c>
      <c r="D169" s="229"/>
      <c r="E169" s="389"/>
      <c r="F169" s="400">
        <f t="shared" si="56"/>
        <v>0</v>
      </c>
      <c r="G169" s="229"/>
      <c r="H169" s="261"/>
      <c r="I169" s="114">
        <f t="shared" si="57"/>
        <v>0</v>
      </c>
      <c r="J169" s="261"/>
      <c r="K169" s="60"/>
      <c r="L169" s="114">
        <f t="shared" si="58"/>
        <v>0</v>
      </c>
      <c r="M169" s="320"/>
      <c r="N169" s="60"/>
      <c r="O169" s="114">
        <f t="shared" si="59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35"/>
        <v>0</v>
      </c>
      <c r="D170" s="229"/>
      <c r="E170" s="389"/>
      <c r="F170" s="400">
        <f t="shared" si="56"/>
        <v>0</v>
      </c>
      <c r="G170" s="229"/>
      <c r="H170" s="261"/>
      <c r="I170" s="114">
        <f t="shared" si="57"/>
        <v>0</v>
      </c>
      <c r="J170" s="261"/>
      <c r="K170" s="60"/>
      <c r="L170" s="114">
        <f t="shared" si="58"/>
        <v>0</v>
      </c>
      <c r="M170" s="320"/>
      <c r="N170" s="60"/>
      <c r="O170" s="114">
        <f t="shared" si="59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35"/>
        <v>0</v>
      </c>
      <c r="D171" s="229"/>
      <c r="E171" s="389"/>
      <c r="F171" s="400">
        <f t="shared" si="56"/>
        <v>0</v>
      </c>
      <c r="G171" s="229"/>
      <c r="H171" s="261"/>
      <c r="I171" s="114">
        <f t="shared" si="57"/>
        <v>0</v>
      </c>
      <c r="J171" s="261"/>
      <c r="K171" s="60"/>
      <c r="L171" s="114">
        <f t="shared" si="58"/>
        <v>0</v>
      </c>
      <c r="M171" s="320"/>
      <c r="N171" s="60"/>
      <c r="O171" s="114">
        <f t="shared" si="59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35"/>
        <v>0</v>
      </c>
      <c r="D172" s="212"/>
      <c r="E172" s="590"/>
      <c r="F172" s="552">
        <f t="shared" si="56"/>
        <v>0</v>
      </c>
      <c r="G172" s="212"/>
      <c r="H172" s="247"/>
      <c r="I172" s="353">
        <f t="shared" si="57"/>
        <v>0</v>
      </c>
      <c r="J172" s="247"/>
      <c r="K172" s="35"/>
      <c r="L172" s="353">
        <f t="shared" si="58"/>
        <v>0</v>
      </c>
      <c r="M172" s="310"/>
      <c r="N172" s="35"/>
      <c r="O172" s="353">
        <f t="shared" si="59"/>
        <v>0</v>
      </c>
      <c r="P172" s="36"/>
    </row>
    <row r="173" spans="1:16" x14ac:dyDescent="0.25">
      <c r="A173" s="101">
        <v>3000</v>
      </c>
      <c r="B173" s="101" t="s">
        <v>154</v>
      </c>
      <c r="C173" s="102">
        <f t="shared" si="35"/>
        <v>5954</v>
      </c>
      <c r="D173" s="226">
        <f t="shared" ref="D173:O173" si="60">SUM(D174,D184)</f>
        <v>5954</v>
      </c>
      <c r="E173" s="386">
        <f t="shared" si="60"/>
        <v>0</v>
      </c>
      <c r="F173" s="410">
        <f t="shared" si="60"/>
        <v>5954</v>
      </c>
      <c r="G173" s="226">
        <f t="shared" si="60"/>
        <v>0</v>
      </c>
      <c r="H173" s="259">
        <f t="shared" si="60"/>
        <v>0</v>
      </c>
      <c r="I173" s="104">
        <f t="shared" si="60"/>
        <v>0</v>
      </c>
      <c r="J173" s="259">
        <f t="shared" si="60"/>
        <v>0</v>
      </c>
      <c r="K173" s="103">
        <f t="shared" si="60"/>
        <v>0</v>
      </c>
      <c r="L173" s="104">
        <f t="shared" si="60"/>
        <v>0</v>
      </c>
      <c r="M173" s="102">
        <f t="shared" si="60"/>
        <v>0</v>
      </c>
      <c r="N173" s="103">
        <f t="shared" si="60"/>
        <v>0</v>
      </c>
      <c r="O173" s="104">
        <f t="shared" si="60"/>
        <v>0</v>
      </c>
      <c r="P173" s="343"/>
    </row>
    <row r="174" spans="1:16" ht="24" x14ac:dyDescent="0.25">
      <c r="A174" s="46">
        <v>3200</v>
      </c>
      <c r="B174" s="125" t="s">
        <v>155</v>
      </c>
      <c r="C174" s="47">
        <f t="shared" si="35"/>
        <v>5954</v>
      </c>
      <c r="D174" s="227">
        <f t="shared" ref="D174:O174" si="61">SUM(D175,D179)</f>
        <v>5954</v>
      </c>
      <c r="E174" s="387">
        <f t="shared" si="61"/>
        <v>0</v>
      </c>
      <c r="F174" s="402">
        <f t="shared" si="61"/>
        <v>5954</v>
      </c>
      <c r="G174" s="227">
        <f t="shared" si="61"/>
        <v>0</v>
      </c>
      <c r="H174" s="106">
        <f t="shared" si="61"/>
        <v>0</v>
      </c>
      <c r="I174" s="117">
        <f t="shared" si="61"/>
        <v>0</v>
      </c>
      <c r="J174" s="106">
        <f t="shared" si="61"/>
        <v>0</v>
      </c>
      <c r="K174" s="50">
        <f t="shared" si="61"/>
        <v>0</v>
      </c>
      <c r="L174" s="117">
        <f t="shared" si="61"/>
        <v>0</v>
      </c>
      <c r="M174" s="130">
        <f t="shared" si="61"/>
        <v>0</v>
      </c>
      <c r="N174" s="131">
        <f t="shared" si="61"/>
        <v>0</v>
      </c>
      <c r="O174" s="289">
        <f t="shared" si="61"/>
        <v>0</v>
      </c>
      <c r="P174" s="344"/>
    </row>
    <row r="175" spans="1:16" ht="36" x14ac:dyDescent="0.25">
      <c r="A175" s="808">
        <v>3260</v>
      </c>
      <c r="B175" s="52" t="s">
        <v>156</v>
      </c>
      <c r="C175" s="53">
        <f t="shared" si="35"/>
        <v>5954</v>
      </c>
      <c r="D175" s="232">
        <f t="shared" ref="D175:O175" si="62">SUM(D176:D178)</f>
        <v>5954</v>
      </c>
      <c r="E175" s="388">
        <f t="shared" si="62"/>
        <v>0</v>
      </c>
      <c r="F175" s="411">
        <f t="shared" si="62"/>
        <v>5954</v>
      </c>
      <c r="G175" s="232">
        <f t="shared" si="62"/>
        <v>0</v>
      </c>
      <c r="H175" s="263">
        <f t="shared" si="62"/>
        <v>0</v>
      </c>
      <c r="I175" s="120">
        <f t="shared" si="62"/>
        <v>0</v>
      </c>
      <c r="J175" s="263">
        <f t="shared" si="62"/>
        <v>0</v>
      </c>
      <c r="K175" s="119">
        <f t="shared" si="62"/>
        <v>0</v>
      </c>
      <c r="L175" s="120">
        <f t="shared" si="62"/>
        <v>0</v>
      </c>
      <c r="M175" s="53">
        <f t="shared" si="62"/>
        <v>0</v>
      </c>
      <c r="N175" s="119">
        <f t="shared" si="62"/>
        <v>0</v>
      </c>
      <c r="O175" s="120">
        <f t="shared" si="62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35"/>
        <v>0</v>
      </c>
      <c r="D176" s="229"/>
      <c r="E176" s="389"/>
      <c r="F176" s="400">
        <f>D176+E176</f>
        <v>0</v>
      </c>
      <c r="G176" s="229"/>
      <c r="H176" s="261"/>
      <c r="I176" s="114">
        <f>G176+H176</f>
        <v>0</v>
      </c>
      <c r="J176" s="261"/>
      <c r="K176" s="60"/>
      <c r="L176" s="114">
        <f>J176+K176</f>
        <v>0</v>
      </c>
      <c r="M176" s="320"/>
      <c r="N176" s="60"/>
      <c r="O176" s="114">
        <f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35"/>
        <v>0</v>
      </c>
      <c r="D177" s="229"/>
      <c r="E177" s="389"/>
      <c r="F177" s="400">
        <f>D177+E177</f>
        <v>0</v>
      </c>
      <c r="G177" s="229"/>
      <c r="H177" s="261"/>
      <c r="I177" s="114">
        <f>G177+H177</f>
        <v>0</v>
      </c>
      <c r="J177" s="261"/>
      <c r="K177" s="60"/>
      <c r="L177" s="114">
        <f>J177+K177</f>
        <v>0</v>
      </c>
      <c r="M177" s="320"/>
      <c r="N177" s="60"/>
      <c r="O177" s="114">
        <f>M177+N177</f>
        <v>0</v>
      </c>
      <c r="P177" s="111"/>
    </row>
    <row r="178" spans="1:16" ht="24" x14ac:dyDescent="0.25">
      <c r="A178" s="38">
        <v>3263</v>
      </c>
      <c r="B178" s="57" t="s">
        <v>159</v>
      </c>
      <c r="C178" s="58">
        <f t="shared" ref="C178:C241" si="63">F178+I178+L178+O178</f>
        <v>5954</v>
      </c>
      <c r="D178" s="229">
        <v>5954</v>
      </c>
      <c r="E178" s="389"/>
      <c r="F178" s="400">
        <f>D178+E178</f>
        <v>5954</v>
      </c>
      <c r="G178" s="229"/>
      <c r="H178" s="261"/>
      <c r="I178" s="114">
        <f>G178+H178</f>
        <v>0</v>
      </c>
      <c r="J178" s="261"/>
      <c r="K178" s="60"/>
      <c r="L178" s="114">
        <f>J178+K178</f>
        <v>0</v>
      </c>
      <c r="M178" s="320"/>
      <c r="N178" s="60"/>
      <c r="O178" s="114">
        <f>M178+N178</f>
        <v>0</v>
      </c>
      <c r="P178" s="111"/>
    </row>
    <row r="179" spans="1:16" ht="84" hidden="1" x14ac:dyDescent="0.25">
      <c r="A179" s="808">
        <v>3290</v>
      </c>
      <c r="B179" s="52" t="s">
        <v>286</v>
      </c>
      <c r="C179" s="127">
        <f t="shared" si="63"/>
        <v>0</v>
      </c>
      <c r="D179" s="232">
        <f t="shared" ref="D179:O179" si="64">SUM(D180:D183)</f>
        <v>0</v>
      </c>
      <c r="E179" s="388">
        <f t="shared" si="64"/>
        <v>0</v>
      </c>
      <c r="F179" s="411">
        <f t="shared" si="64"/>
        <v>0</v>
      </c>
      <c r="G179" s="232">
        <f t="shared" si="64"/>
        <v>0</v>
      </c>
      <c r="H179" s="263">
        <f t="shared" si="64"/>
        <v>0</v>
      </c>
      <c r="I179" s="120">
        <f t="shared" si="64"/>
        <v>0</v>
      </c>
      <c r="J179" s="263">
        <f t="shared" si="64"/>
        <v>0</v>
      </c>
      <c r="K179" s="119">
        <f t="shared" si="64"/>
        <v>0</v>
      </c>
      <c r="L179" s="120">
        <f t="shared" si="64"/>
        <v>0</v>
      </c>
      <c r="M179" s="127">
        <f t="shared" si="64"/>
        <v>0</v>
      </c>
      <c r="N179" s="300">
        <f t="shared" si="64"/>
        <v>0</v>
      </c>
      <c r="O179" s="305">
        <f t="shared" si="64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63"/>
        <v>0</v>
      </c>
      <c r="D180" s="229"/>
      <c r="E180" s="389"/>
      <c r="F180" s="400">
        <f>D180+E180</f>
        <v>0</v>
      </c>
      <c r="G180" s="229"/>
      <c r="H180" s="261"/>
      <c r="I180" s="114">
        <f>G180+H180</f>
        <v>0</v>
      </c>
      <c r="J180" s="261"/>
      <c r="K180" s="60"/>
      <c r="L180" s="114">
        <f>J180+K180</f>
        <v>0</v>
      </c>
      <c r="M180" s="320"/>
      <c r="N180" s="60"/>
      <c r="O180" s="114">
        <f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63"/>
        <v>0</v>
      </c>
      <c r="D181" s="229"/>
      <c r="E181" s="389"/>
      <c r="F181" s="400">
        <f>D181+E181</f>
        <v>0</v>
      </c>
      <c r="G181" s="229"/>
      <c r="H181" s="261"/>
      <c r="I181" s="114">
        <f>G181+H181</f>
        <v>0</v>
      </c>
      <c r="J181" s="261"/>
      <c r="K181" s="60"/>
      <c r="L181" s="114">
        <f>J181+K181</f>
        <v>0</v>
      </c>
      <c r="M181" s="320"/>
      <c r="N181" s="60"/>
      <c r="O181" s="114">
        <f>M181+N181</f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63"/>
        <v>0</v>
      </c>
      <c r="D182" s="229"/>
      <c r="E182" s="389"/>
      <c r="F182" s="400">
        <f>D182+E182</f>
        <v>0</v>
      </c>
      <c r="G182" s="229"/>
      <c r="H182" s="261"/>
      <c r="I182" s="114">
        <f>G182+H182</f>
        <v>0</v>
      </c>
      <c r="J182" s="261"/>
      <c r="K182" s="60"/>
      <c r="L182" s="114">
        <f>J182+K182</f>
        <v>0</v>
      </c>
      <c r="M182" s="320"/>
      <c r="N182" s="60"/>
      <c r="O182" s="114">
        <f>M182+N182</f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63"/>
        <v>0</v>
      </c>
      <c r="D183" s="234"/>
      <c r="E183" s="604"/>
      <c r="F183" s="605">
        <f>D183+E183</f>
        <v>0</v>
      </c>
      <c r="G183" s="234"/>
      <c r="H183" s="265"/>
      <c r="I183" s="305">
        <f>G183+H183</f>
        <v>0</v>
      </c>
      <c r="J183" s="265"/>
      <c r="K183" s="129"/>
      <c r="L183" s="305">
        <f>J183+K183</f>
        <v>0</v>
      </c>
      <c r="M183" s="323"/>
      <c r="N183" s="129"/>
      <c r="O183" s="305">
        <f>M183+N183</f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63"/>
        <v>0</v>
      </c>
      <c r="D184" s="235">
        <f t="shared" ref="D184:O184" si="65">SUM(D185:D186)</f>
        <v>0</v>
      </c>
      <c r="E184" s="606">
        <f t="shared" si="65"/>
        <v>0</v>
      </c>
      <c r="F184" s="607">
        <f t="shared" si="65"/>
        <v>0</v>
      </c>
      <c r="G184" s="235">
        <f t="shared" si="65"/>
        <v>0</v>
      </c>
      <c r="H184" s="266">
        <f t="shared" si="65"/>
        <v>0</v>
      </c>
      <c r="I184" s="289">
        <f t="shared" si="65"/>
        <v>0</v>
      </c>
      <c r="J184" s="266">
        <f t="shared" si="65"/>
        <v>0</v>
      </c>
      <c r="K184" s="131">
        <f t="shared" si="65"/>
        <v>0</v>
      </c>
      <c r="L184" s="289">
        <f t="shared" si="65"/>
        <v>0</v>
      </c>
      <c r="M184" s="130">
        <f t="shared" si="65"/>
        <v>0</v>
      </c>
      <c r="N184" s="131">
        <f t="shared" si="65"/>
        <v>0</v>
      </c>
      <c r="O184" s="289">
        <f t="shared" si="65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63"/>
        <v>0</v>
      </c>
      <c r="D185" s="231"/>
      <c r="E185" s="519"/>
      <c r="F185" s="533">
        <f>D185+E185</f>
        <v>0</v>
      </c>
      <c r="G185" s="231"/>
      <c r="H185" s="262"/>
      <c r="I185" s="109">
        <f>G185+H185</f>
        <v>0</v>
      </c>
      <c r="J185" s="262"/>
      <c r="K185" s="115"/>
      <c r="L185" s="109">
        <f>J185+K185</f>
        <v>0</v>
      </c>
      <c r="M185" s="321"/>
      <c r="N185" s="115"/>
      <c r="O185" s="109">
        <f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63"/>
        <v>0</v>
      </c>
      <c r="D186" s="228"/>
      <c r="E186" s="393"/>
      <c r="F186" s="411">
        <f>D186+E186</f>
        <v>0</v>
      </c>
      <c r="G186" s="228"/>
      <c r="H186" s="260"/>
      <c r="I186" s="120">
        <f>G186+H186</f>
        <v>0</v>
      </c>
      <c r="J186" s="260"/>
      <c r="K186" s="55"/>
      <c r="L186" s="120">
        <f>J186+K186</f>
        <v>0</v>
      </c>
      <c r="M186" s="319"/>
      <c r="N186" s="55"/>
      <c r="O186" s="120">
        <f>M186+N186</f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63"/>
        <v>0</v>
      </c>
      <c r="D187" s="226">
        <f t="shared" ref="D187:O187" si="66">SUM(D188,D191)</f>
        <v>0</v>
      </c>
      <c r="E187" s="386">
        <f t="shared" si="66"/>
        <v>0</v>
      </c>
      <c r="F187" s="410">
        <f t="shared" si="66"/>
        <v>0</v>
      </c>
      <c r="G187" s="226">
        <f t="shared" si="66"/>
        <v>0</v>
      </c>
      <c r="H187" s="259">
        <f t="shared" si="66"/>
        <v>0</v>
      </c>
      <c r="I187" s="104">
        <f t="shared" si="66"/>
        <v>0</v>
      </c>
      <c r="J187" s="259">
        <f t="shared" si="66"/>
        <v>0</v>
      </c>
      <c r="K187" s="103">
        <f t="shared" si="66"/>
        <v>0</v>
      </c>
      <c r="L187" s="104">
        <f t="shared" si="66"/>
        <v>0</v>
      </c>
      <c r="M187" s="102">
        <f t="shared" si="66"/>
        <v>0</v>
      </c>
      <c r="N187" s="103">
        <f t="shared" si="66"/>
        <v>0</v>
      </c>
      <c r="O187" s="104">
        <f t="shared" si="66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63"/>
        <v>0</v>
      </c>
      <c r="D188" s="227">
        <f t="shared" ref="D188:O188" si="67">SUM(D189,D190)</f>
        <v>0</v>
      </c>
      <c r="E188" s="387">
        <f t="shared" si="67"/>
        <v>0</v>
      </c>
      <c r="F188" s="402">
        <f t="shared" si="67"/>
        <v>0</v>
      </c>
      <c r="G188" s="227">
        <f t="shared" si="67"/>
        <v>0</v>
      </c>
      <c r="H188" s="106">
        <f t="shared" si="67"/>
        <v>0</v>
      </c>
      <c r="I188" s="117">
        <f t="shared" si="67"/>
        <v>0</v>
      </c>
      <c r="J188" s="106">
        <f t="shared" si="67"/>
        <v>0</v>
      </c>
      <c r="K188" s="50">
        <f t="shared" si="67"/>
        <v>0</v>
      </c>
      <c r="L188" s="117">
        <f t="shared" si="67"/>
        <v>0</v>
      </c>
      <c r="M188" s="47">
        <f t="shared" si="67"/>
        <v>0</v>
      </c>
      <c r="N188" s="50">
        <f t="shared" si="67"/>
        <v>0</v>
      </c>
      <c r="O188" s="117">
        <f t="shared" si="67"/>
        <v>0</v>
      </c>
      <c r="P188" s="123"/>
    </row>
    <row r="189" spans="1:16" ht="36" hidden="1" x14ac:dyDescent="0.25">
      <c r="A189" s="808">
        <v>4240</v>
      </c>
      <c r="B189" s="52" t="s">
        <v>169</v>
      </c>
      <c r="C189" s="53">
        <f t="shared" si="63"/>
        <v>0</v>
      </c>
      <c r="D189" s="228"/>
      <c r="E189" s="393"/>
      <c r="F189" s="411">
        <f>D189+E189</f>
        <v>0</v>
      </c>
      <c r="G189" s="228"/>
      <c r="H189" s="260"/>
      <c r="I189" s="120">
        <f>G189+H189</f>
        <v>0</v>
      </c>
      <c r="J189" s="260"/>
      <c r="K189" s="55"/>
      <c r="L189" s="120">
        <f>J189+K189</f>
        <v>0</v>
      </c>
      <c r="M189" s="319"/>
      <c r="N189" s="55"/>
      <c r="O189" s="120">
        <f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63"/>
        <v>0</v>
      </c>
      <c r="D190" s="229"/>
      <c r="E190" s="389"/>
      <c r="F190" s="400">
        <f>D190+E190</f>
        <v>0</v>
      </c>
      <c r="G190" s="229"/>
      <c r="H190" s="261"/>
      <c r="I190" s="114">
        <f>G190+H190</f>
        <v>0</v>
      </c>
      <c r="J190" s="261"/>
      <c r="K190" s="60"/>
      <c r="L190" s="114">
        <f>J190+K190</f>
        <v>0</v>
      </c>
      <c r="M190" s="320"/>
      <c r="N190" s="60"/>
      <c r="O190" s="114">
        <f>M190+N190</f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63"/>
        <v>0</v>
      </c>
      <c r="D191" s="227">
        <f t="shared" ref="D191:O191" si="68">SUM(D192)</f>
        <v>0</v>
      </c>
      <c r="E191" s="387">
        <f t="shared" si="68"/>
        <v>0</v>
      </c>
      <c r="F191" s="402">
        <f t="shared" si="68"/>
        <v>0</v>
      </c>
      <c r="G191" s="227">
        <f t="shared" si="68"/>
        <v>0</v>
      </c>
      <c r="H191" s="106">
        <f t="shared" si="68"/>
        <v>0</v>
      </c>
      <c r="I191" s="117">
        <f t="shared" si="68"/>
        <v>0</v>
      </c>
      <c r="J191" s="106">
        <f t="shared" si="68"/>
        <v>0</v>
      </c>
      <c r="K191" s="50">
        <f t="shared" si="68"/>
        <v>0</v>
      </c>
      <c r="L191" s="117">
        <f t="shared" si="68"/>
        <v>0</v>
      </c>
      <c r="M191" s="47">
        <f t="shared" si="68"/>
        <v>0</v>
      </c>
      <c r="N191" s="50">
        <f t="shared" si="68"/>
        <v>0</v>
      </c>
      <c r="O191" s="117">
        <f t="shared" si="68"/>
        <v>0</v>
      </c>
      <c r="P191" s="123"/>
    </row>
    <row r="192" spans="1:16" ht="24" hidden="1" x14ac:dyDescent="0.25">
      <c r="A192" s="808">
        <v>4310</v>
      </c>
      <c r="B192" s="52" t="s">
        <v>172</v>
      </c>
      <c r="C192" s="53">
        <f t="shared" si="63"/>
        <v>0</v>
      </c>
      <c r="D192" s="232">
        <f t="shared" ref="D192:O192" si="69">SUM(D193:D193)</f>
        <v>0</v>
      </c>
      <c r="E192" s="388">
        <f t="shared" si="69"/>
        <v>0</v>
      </c>
      <c r="F192" s="411">
        <f t="shared" si="69"/>
        <v>0</v>
      </c>
      <c r="G192" s="232">
        <f t="shared" si="69"/>
        <v>0</v>
      </c>
      <c r="H192" s="263">
        <f t="shared" si="69"/>
        <v>0</v>
      </c>
      <c r="I192" s="120">
        <f t="shared" si="69"/>
        <v>0</v>
      </c>
      <c r="J192" s="263">
        <f t="shared" si="69"/>
        <v>0</v>
      </c>
      <c r="K192" s="119">
        <f t="shared" si="69"/>
        <v>0</v>
      </c>
      <c r="L192" s="120">
        <f t="shared" si="69"/>
        <v>0</v>
      </c>
      <c r="M192" s="53">
        <f t="shared" si="69"/>
        <v>0</v>
      </c>
      <c r="N192" s="119">
        <f t="shared" si="69"/>
        <v>0</v>
      </c>
      <c r="O192" s="120">
        <f t="shared" si="69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63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63"/>
        <v>28713</v>
      </c>
      <c r="D194" s="225">
        <f t="shared" ref="D194:O194" si="70">SUM(D195,D230,D269)</f>
        <v>25046</v>
      </c>
      <c r="E194" s="382">
        <f t="shared" si="70"/>
        <v>3667</v>
      </c>
      <c r="F194" s="408">
        <f t="shared" si="70"/>
        <v>28713</v>
      </c>
      <c r="G194" s="225">
        <f t="shared" si="70"/>
        <v>0</v>
      </c>
      <c r="H194" s="258">
        <f t="shared" si="70"/>
        <v>0</v>
      </c>
      <c r="I194" s="100">
        <f t="shared" si="70"/>
        <v>0</v>
      </c>
      <c r="J194" s="258">
        <f t="shared" si="70"/>
        <v>0</v>
      </c>
      <c r="K194" s="99">
        <f t="shared" si="70"/>
        <v>0</v>
      </c>
      <c r="L194" s="100">
        <f t="shared" si="70"/>
        <v>0</v>
      </c>
      <c r="M194" s="324">
        <f t="shared" si="70"/>
        <v>0</v>
      </c>
      <c r="N194" s="301">
        <f t="shared" si="70"/>
        <v>0</v>
      </c>
      <c r="O194" s="306">
        <f t="shared" si="70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63"/>
        <v>28713</v>
      </c>
      <c r="D195" s="226">
        <f t="shared" ref="D195:O195" si="71">D196+D204</f>
        <v>25046</v>
      </c>
      <c r="E195" s="386">
        <f t="shared" si="71"/>
        <v>3667</v>
      </c>
      <c r="F195" s="410">
        <f t="shared" si="71"/>
        <v>28713</v>
      </c>
      <c r="G195" s="226">
        <f t="shared" si="71"/>
        <v>0</v>
      </c>
      <c r="H195" s="259">
        <f t="shared" si="71"/>
        <v>0</v>
      </c>
      <c r="I195" s="104">
        <f t="shared" si="71"/>
        <v>0</v>
      </c>
      <c r="J195" s="259">
        <f t="shared" si="71"/>
        <v>0</v>
      </c>
      <c r="K195" s="103">
        <f t="shared" si="71"/>
        <v>0</v>
      </c>
      <c r="L195" s="104">
        <f t="shared" si="71"/>
        <v>0</v>
      </c>
      <c r="M195" s="102">
        <f t="shared" si="71"/>
        <v>0</v>
      </c>
      <c r="N195" s="103">
        <f t="shared" si="71"/>
        <v>0</v>
      </c>
      <c r="O195" s="104">
        <f t="shared" si="71"/>
        <v>0</v>
      </c>
      <c r="P195" s="343"/>
    </row>
    <row r="196" spans="1:16" x14ac:dyDescent="0.25">
      <c r="A196" s="46">
        <v>5100</v>
      </c>
      <c r="B196" s="105" t="s">
        <v>176</v>
      </c>
      <c r="C196" s="47">
        <f t="shared" si="63"/>
        <v>5046</v>
      </c>
      <c r="D196" s="227">
        <f t="shared" ref="D196:O196" si="72">D197+D198+D201+D202+D203</f>
        <v>5046</v>
      </c>
      <c r="E196" s="387">
        <f t="shared" si="72"/>
        <v>0</v>
      </c>
      <c r="F196" s="402">
        <f t="shared" si="72"/>
        <v>5046</v>
      </c>
      <c r="G196" s="227">
        <f t="shared" si="72"/>
        <v>0</v>
      </c>
      <c r="H196" s="106">
        <f t="shared" si="72"/>
        <v>0</v>
      </c>
      <c r="I196" s="117">
        <f t="shared" si="72"/>
        <v>0</v>
      </c>
      <c r="J196" s="106">
        <f t="shared" si="72"/>
        <v>0</v>
      </c>
      <c r="K196" s="50">
        <f t="shared" si="72"/>
        <v>0</v>
      </c>
      <c r="L196" s="117">
        <f t="shared" si="72"/>
        <v>0</v>
      </c>
      <c r="M196" s="47">
        <f t="shared" si="72"/>
        <v>0</v>
      </c>
      <c r="N196" s="50">
        <f t="shared" si="72"/>
        <v>0</v>
      </c>
      <c r="O196" s="117">
        <f t="shared" si="72"/>
        <v>0</v>
      </c>
      <c r="P196" s="123"/>
    </row>
    <row r="197" spans="1:16" hidden="1" x14ac:dyDescent="0.25">
      <c r="A197" s="808">
        <v>5110</v>
      </c>
      <c r="B197" s="52" t="s">
        <v>177</v>
      </c>
      <c r="C197" s="53">
        <f t="shared" si="63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63"/>
        <v>0</v>
      </c>
      <c r="D198" s="230">
        <f t="shared" ref="D198:O198" si="73">D199+D200</f>
        <v>0</v>
      </c>
      <c r="E198" s="392">
        <f t="shared" si="73"/>
        <v>0</v>
      </c>
      <c r="F198" s="400">
        <f t="shared" si="73"/>
        <v>0</v>
      </c>
      <c r="G198" s="230">
        <f t="shared" si="73"/>
        <v>0</v>
      </c>
      <c r="H198" s="121">
        <f t="shared" si="73"/>
        <v>0</v>
      </c>
      <c r="I198" s="114">
        <f t="shared" si="73"/>
        <v>0</v>
      </c>
      <c r="J198" s="121">
        <f t="shared" si="73"/>
        <v>0</v>
      </c>
      <c r="K198" s="113">
        <f t="shared" si="73"/>
        <v>0</v>
      </c>
      <c r="L198" s="114">
        <f t="shared" si="73"/>
        <v>0</v>
      </c>
      <c r="M198" s="58">
        <f t="shared" si="73"/>
        <v>0</v>
      </c>
      <c r="N198" s="113">
        <f t="shared" si="73"/>
        <v>0</v>
      </c>
      <c r="O198" s="114">
        <f t="shared" si="73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63"/>
        <v>0</v>
      </c>
      <c r="D199" s="229"/>
      <c r="E199" s="389"/>
      <c r="F199" s="400">
        <f>D199+E199</f>
        <v>0</v>
      </c>
      <c r="G199" s="229"/>
      <c r="H199" s="261"/>
      <c r="I199" s="114">
        <f>G199+H199</f>
        <v>0</v>
      </c>
      <c r="J199" s="261"/>
      <c r="K199" s="60"/>
      <c r="L199" s="114">
        <f>J199+K199</f>
        <v>0</v>
      </c>
      <c r="M199" s="320"/>
      <c r="N199" s="60"/>
      <c r="O199" s="114">
        <f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63"/>
        <v>0</v>
      </c>
      <c r="D200" s="229"/>
      <c r="E200" s="389"/>
      <c r="F200" s="400">
        <f>D200+E200</f>
        <v>0</v>
      </c>
      <c r="G200" s="229"/>
      <c r="H200" s="261"/>
      <c r="I200" s="114">
        <f>G200+H200</f>
        <v>0</v>
      </c>
      <c r="J200" s="261"/>
      <c r="K200" s="60"/>
      <c r="L200" s="114">
        <f>J200+K200</f>
        <v>0</v>
      </c>
      <c r="M200" s="320"/>
      <c r="N200" s="60"/>
      <c r="O200" s="114">
        <f>M200+N200</f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63"/>
        <v>0</v>
      </c>
      <c r="D201" s="229"/>
      <c r="E201" s="389"/>
      <c r="F201" s="400">
        <f>D201+E201</f>
        <v>0</v>
      </c>
      <c r="G201" s="229"/>
      <c r="H201" s="261"/>
      <c r="I201" s="114">
        <f>G201+H201</f>
        <v>0</v>
      </c>
      <c r="J201" s="261"/>
      <c r="K201" s="60"/>
      <c r="L201" s="114">
        <f>J201+K201</f>
        <v>0</v>
      </c>
      <c r="M201" s="320"/>
      <c r="N201" s="60"/>
      <c r="O201" s="114">
        <f>M201+N201</f>
        <v>0</v>
      </c>
      <c r="P201" s="111"/>
    </row>
    <row r="202" spans="1:16" x14ac:dyDescent="0.25">
      <c r="A202" s="112">
        <v>5140</v>
      </c>
      <c r="B202" s="57" t="s">
        <v>182</v>
      </c>
      <c r="C202" s="58">
        <f t="shared" si="63"/>
        <v>5046</v>
      </c>
      <c r="D202" s="229">
        <v>5046</v>
      </c>
      <c r="E202" s="389"/>
      <c r="F202" s="400">
        <f>D202+E202</f>
        <v>5046</v>
      </c>
      <c r="G202" s="229"/>
      <c r="H202" s="261"/>
      <c r="I202" s="114">
        <f>G202+H202</f>
        <v>0</v>
      </c>
      <c r="J202" s="261"/>
      <c r="K202" s="60"/>
      <c r="L202" s="114">
        <f>J202+K202</f>
        <v>0</v>
      </c>
      <c r="M202" s="320"/>
      <c r="N202" s="60"/>
      <c r="O202" s="114">
        <f>M202+N202</f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63"/>
        <v>0</v>
      </c>
      <c r="D203" s="229"/>
      <c r="E203" s="389"/>
      <c r="F203" s="400">
        <f>D203+E203</f>
        <v>0</v>
      </c>
      <c r="G203" s="229"/>
      <c r="H203" s="261"/>
      <c r="I203" s="114">
        <f>G203+H203</f>
        <v>0</v>
      </c>
      <c r="J203" s="261"/>
      <c r="K203" s="60"/>
      <c r="L203" s="114">
        <f>J203+K203</f>
        <v>0</v>
      </c>
      <c r="M203" s="320"/>
      <c r="N203" s="60"/>
      <c r="O203" s="114">
        <f>M203+N203</f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63"/>
        <v>23667</v>
      </c>
      <c r="D204" s="227">
        <f t="shared" ref="D204:O204" si="74">D205+D215+D216+D225+D226+D227+D229</f>
        <v>20000</v>
      </c>
      <c r="E204" s="387">
        <f t="shared" si="74"/>
        <v>3667</v>
      </c>
      <c r="F204" s="402">
        <f t="shared" si="74"/>
        <v>23667</v>
      </c>
      <c r="G204" s="227">
        <f t="shared" si="74"/>
        <v>0</v>
      </c>
      <c r="H204" s="106">
        <f t="shared" si="74"/>
        <v>0</v>
      </c>
      <c r="I204" s="117">
        <f t="shared" si="74"/>
        <v>0</v>
      </c>
      <c r="J204" s="106">
        <f t="shared" si="74"/>
        <v>0</v>
      </c>
      <c r="K204" s="50">
        <f t="shared" si="74"/>
        <v>0</v>
      </c>
      <c r="L204" s="117">
        <f t="shared" si="74"/>
        <v>0</v>
      </c>
      <c r="M204" s="47">
        <f t="shared" si="74"/>
        <v>0</v>
      </c>
      <c r="N204" s="50">
        <f t="shared" si="74"/>
        <v>0</v>
      </c>
      <c r="O204" s="117">
        <f t="shared" si="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63"/>
        <v>0</v>
      </c>
      <c r="D205" s="132">
        <f t="shared" ref="D205:O205" si="75">SUM(D206:D214)</f>
        <v>0</v>
      </c>
      <c r="E205" s="516">
        <f t="shared" si="75"/>
        <v>0</v>
      </c>
      <c r="F205" s="533">
        <f t="shared" si="75"/>
        <v>0</v>
      </c>
      <c r="G205" s="132">
        <f t="shared" si="75"/>
        <v>0</v>
      </c>
      <c r="H205" s="205">
        <f t="shared" si="75"/>
        <v>0</v>
      </c>
      <c r="I205" s="109">
        <f t="shared" si="75"/>
        <v>0</v>
      </c>
      <c r="J205" s="205">
        <f t="shared" si="75"/>
        <v>0</v>
      </c>
      <c r="K205" s="108">
        <f t="shared" si="75"/>
        <v>0</v>
      </c>
      <c r="L205" s="109">
        <f t="shared" si="75"/>
        <v>0</v>
      </c>
      <c r="M205" s="84">
        <f t="shared" si="75"/>
        <v>0</v>
      </c>
      <c r="N205" s="108">
        <f t="shared" si="75"/>
        <v>0</v>
      </c>
      <c r="O205" s="109">
        <f t="shared" si="75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63"/>
        <v>0</v>
      </c>
      <c r="D206" s="228"/>
      <c r="E206" s="393"/>
      <c r="F206" s="411">
        <f t="shared" ref="F206:F215" si="76">D206+E206</f>
        <v>0</v>
      </c>
      <c r="G206" s="228"/>
      <c r="H206" s="260"/>
      <c r="I206" s="120">
        <f t="shared" ref="I206:I215" si="77">G206+H206</f>
        <v>0</v>
      </c>
      <c r="J206" s="260"/>
      <c r="K206" s="55"/>
      <c r="L206" s="120">
        <f t="shared" ref="L206:L215" si="78">J206+K206</f>
        <v>0</v>
      </c>
      <c r="M206" s="319"/>
      <c r="N206" s="55"/>
      <c r="O206" s="120">
        <f t="shared" ref="O206:O215" si="79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63"/>
        <v>0</v>
      </c>
      <c r="D207" s="229"/>
      <c r="E207" s="389"/>
      <c r="F207" s="400">
        <f t="shared" si="76"/>
        <v>0</v>
      </c>
      <c r="G207" s="229"/>
      <c r="H207" s="261"/>
      <c r="I207" s="114">
        <f t="shared" si="77"/>
        <v>0</v>
      </c>
      <c r="J207" s="261"/>
      <c r="K207" s="60"/>
      <c r="L207" s="114">
        <f t="shared" si="78"/>
        <v>0</v>
      </c>
      <c r="M207" s="320"/>
      <c r="N207" s="60"/>
      <c r="O207" s="114">
        <f t="shared" si="79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63"/>
        <v>0</v>
      </c>
      <c r="D208" s="229"/>
      <c r="E208" s="389"/>
      <c r="F208" s="400">
        <f t="shared" si="76"/>
        <v>0</v>
      </c>
      <c r="G208" s="229"/>
      <c r="H208" s="261"/>
      <c r="I208" s="114">
        <f t="shared" si="77"/>
        <v>0</v>
      </c>
      <c r="J208" s="261"/>
      <c r="K208" s="60"/>
      <c r="L208" s="114">
        <f t="shared" si="78"/>
        <v>0</v>
      </c>
      <c r="M208" s="320"/>
      <c r="N208" s="60"/>
      <c r="O208" s="114">
        <f t="shared" si="79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63"/>
        <v>0</v>
      </c>
      <c r="D209" s="229"/>
      <c r="E209" s="389"/>
      <c r="F209" s="400">
        <f t="shared" si="76"/>
        <v>0</v>
      </c>
      <c r="G209" s="229"/>
      <c r="H209" s="261"/>
      <c r="I209" s="114">
        <f t="shared" si="77"/>
        <v>0</v>
      </c>
      <c r="J209" s="261"/>
      <c r="K209" s="60"/>
      <c r="L209" s="114">
        <f t="shared" si="78"/>
        <v>0</v>
      </c>
      <c r="M209" s="320"/>
      <c r="N209" s="60"/>
      <c r="O209" s="114">
        <f t="shared" si="79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63"/>
        <v>0</v>
      </c>
      <c r="D210" s="229"/>
      <c r="E210" s="389"/>
      <c r="F210" s="400">
        <f t="shared" si="76"/>
        <v>0</v>
      </c>
      <c r="G210" s="229"/>
      <c r="H210" s="261"/>
      <c r="I210" s="114">
        <f t="shared" si="77"/>
        <v>0</v>
      </c>
      <c r="J210" s="261"/>
      <c r="K210" s="60"/>
      <c r="L210" s="114">
        <f t="shared" si="78"/>
        <v>0</v>
      </c>
      <c r="M210" s="320"/>
      <c r="N210" s="60"/>
      <c r="O210" s="114">
        <f t="shared" si="79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63"/>
        <v>0</v>
      </c>
      <c r="D211" s="229"/>
      <c r="E211" s="389"/>
      <c r="F211" s="400">
        <f t="shared" si="76"/>
        <v>0</v>
      </c>
      <c r="G211" s="229"/>
      <c r="H211" s="261"/>
      <c r="I211" s="114">
        <f t="shared" si="77"/>
        <v>0</v>
      </c>
      <c r="J211" s="261"/>
      <c r="K211" s="60"/>
      <c r="L211" s="114">
        <f t="shared" si="78"/>
        <v>0</v>
      </c>
      <c r="M211" s="320"/>
      <c r="N211" s="60"/>
      <c r="O211" s="114">
        <f t="shared" si="79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63"/>
        <v>0</v>
      </c>
      <c r="D212" s="229"/>
      <c r="E212" s="389"/>
      <c r="F212" s="400">
        <f t="shared" si="76"/>
        <v>0</v>
      </c>
      <c r="G212" s="229"/>
      <c r="H212" s="261"/>
      <c r="I212" s="114">
        <f t="shared" si="77"/>
        <v>0</v>
      </c>
      <c r="J212" s="261"/>
      <c r="K212" s="60"/>
      <c r="L212" s="114">
        <f t="shared" si="78"/>
        <v>0</v>
      </c>
      <c r="M212" s="320"/>
      <c r="N212" s="60"/>
      <c r="O212" s="114">
        <f t="shared" si="79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si="63"/>
        <v>0</v>
      </c>
      <c r="D213" s="229"/>
      <c r="E213" s="389"/>
      <c r="F213" s="400">
        <f t="shared" si="76"/>
        <v>0</v>
      </c>
      <c r="G213" s="229"/>
      <c r="H213" s="261"/>
      <c r="I213" s="114">
        <f t="shared" si="77"/>
        <v>0</v>
      </c>
      <c r="J213" s="261"/>
      <c r="K213" s="60"/>
      <c r="L213" s="114">
        <f t="shared" si="78"/>
        <v>0</v>
      </c>
      <c r="M213" s="320"/>
      <c r="N213" s="60"/>
      <c r="O213" s="114">
        <f t="shared" si="79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63"/>
        <v>0</v>
      </c>
      <c r="D214" s="229"/>
      <c r="E214" s="389"/>
      <c r="F214" s="400">
        <f t="shared" si="76"/>
        <v>0</v>
      </c>
      <c r="G214" s="229"/>
      <c r="H214" s="261"/>
      <c r="I214" s="114">
        <f t="shared" si="77"/>
        <v>0</v>
      </c>
      <c r="J214" s="261"/>
      <c r="K214" s="60"/>
      <c r="L214" s="114">
        <f t="shared" si="78"/>
        <v>0</v>
      </c>
      <c r="M214" s="320"/>
      <c r="N214" s="60"/>
      <c r="O214" s="114">
        <f t="shared" si="79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63"/>
        <v>0</v>
      </c>
      <c r="D215" s="229"/>
      <c r="E215" s="389"/>
      <c r="F215" s="400">
        <f t="shared" si="76"/>
        <v>0</v>
      </c>
      <c r="G215" s="229"/>
      <c r="H215" s="261"/>
      <c r="I215" s="114">
        <f t="shared" si="77"/>
        <v>0</v>
      </c>
      <c r="J215" s="261"/>
      <c r="K215" s="60"/>
      <c r="L215" s="114">
        <f t="shared" si="78"/>
        <v>0</v>
      </c>
      <c r="M215" s="320"/>
      <c r="N215" s="60"/>
      <c r="O215" s="114">
        <f t="shared" si="79"/>
        <v>0</v>
      </c>
      <c r="P215" s="111"/>
    </row>
    <row r="216" spans="1:16" x14ac:dyDescent="0.25">
      <c r="A216" s="112">
        <v>5230</v>
      </c>
      <c r="B216" s="57" t="s">
        <v>196</v>
      </c>
      <c r="C216" s="58">
        <f t="shared" si="63"/>
        <v>23667</v>
      </c>
      <c r="D216" s="230">
        <f t="shared" ref="D216:O216" si="80">SUM(D217:D224)</f>
        <v>20000</v>
      </c>
      <c r="E216" s="392">
        <f t="shared" si="80"/>
        <v>3667</v>
      </c>
      <c r="F216" s="400">
        <f t="shared" si="80"/>
        <v>23667</v>
      </c>
      <c r="G216" s="230">
        <f t="shared" si="80"/>
        <v>0</v>
      </c>
      <c r="H216" s="121">
        <f t="shared" si="80"/>
        <v>0</v>
      </c>
      <c r="I216" s="114">
        <f t="shared" si="80"/>
        <v>0</v>
      </c>
      <c r="J216" s="121">
        <f t="shared" si="80"/>
        <v>0</v>
      </c>
      <c r="K216" s="113">
        <f t="shared" si="80"/>
        <v>0</v>
      </c>
      <c r="L216" s="114">
        <f t="shared" si="80"/>
        <v>0</v>
      </c>
      <c r="M216" s="58">
        <f t="shared" si="80"/>
        <v>0</v>
      </c>
      <c r="N216" s="113">
        <f t="shared" si="80"/>
        <v>0</v>
      </c>
      <c r="O216" s="114">
        <f t="shared" si="80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63"/>
        <v>0</v>
      </c>
      <c r="D217" s="229"/>
      <c r="E217" s="389"/>
      <c r="F217" s="400">
        <f t="shared" ref="F217:F226" si="81">D217+E217</f>
        <v>0</v>
      </c>
      <c r="G217" s="229"/>
      <c r="H217" s="261"/>
      <c r="I217" s="114">
        <f t="shared" ref="I217:I226" si="82">G217+H217</f>
        <v>0</v>
      </c>
      <c r="J217" s="261"/>
      <c r="K217" s="60"/>
      <c r="L217" s="114">
        <f t="shared" ref="L217:L226" si="83">J217+K217</f>
        <v>0</v>
      </c>
      <c r="M217" s="320"/>
      <c r="N217" s="60"/>
      <c r="O217" s="114">
        <f t="shared" ref="O217:O226" si="84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63"/>
        <v>0</v>
      </c>
      <c r="D218" s="229"/>
      <c r="E218" s="389"/>
      <c r="F218" s="400">
        <f t="shared" si="81"/>
        <v>0</v>
      </c>
      <c r="G218" s="229"/>
      <c r="H218" s="261"/>
      <c r="I218" s="114">
        <f t="shared" si="82"/>
        <v>0</v>
      </c>
      <c r="J218" s="261"/>
      <c r="K218" s="60"/>
      <c r="L218" s="114">
        <f t="shared" si="83"/>
        <v>0</v>
      </c>
      <c r="M218" s="320"/>
      <c r="N218" s="60"/>
      <c r="O218" s="114">
        <f t="shared" si="84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63"/>
        <v>0</v>
      </c>
      <c r="D219" s="229"/>
      <c r="E219" s="389"/>
      <c r="F219" s="400">
        <f t="shared" si="81"/>
        <v>0</v>
      </c>
      <c r="G219" s="229"/>
      <c r="H219" s="261"/>
      <c r="I219" s="114">
        <f t="shared" si="82"/>
        <v>0</v>
      </c>
      <c r="J219" s="261"/>
      <c r="K219" s="60"/>
      <c r="L219" s="114">
        <f t="shared" si="83"/>
        <v>0</v>
      </c>
      <c r="M219" s="320"/>
      <c r="N219" s="60"/>
      <c r="O219" s="114">
        <f t="shared" si="84"/>
        <v>0</v>
      </c>
      <c r="P219" s="111"/>
    </row>
    <row r="220" spans="1:16" ht="24" x14ac:dyDescent="0.25">
      <c r="A220" s="38">
        <v>5234</v>
      </c>
      <c r="B220" s="57" t="s">
        <v>200</v>
      </c>
      <c r="C220" s="58">
        <f t="shared" si="63"/>
        <v>20000</v>
      </c>
      <c r="D220" s="229">
        <v>20000</v>
      </c>
      <c r="E220" s="389"/>
      <c r="F220" s="400">
        <f t="shared" si="81"/>
        <v>20000</v>
      </c>
      <c r="G220" s="229"/>
      <c r="H220" s="261"/>
      <c r="I220" s="114">
        <f t="shared" si="82"/>
        <v>0</v>
      </c>
      <c r="J220" s="261"/>
      <c r="K220" s="60"/>
      <c r="L220" s="114">
        <f t="shared" si="83"/>
        <v>0</v>
      </c>
      <c r="M220" s="320"/>
      <c r="N220" s="60"/>
      <c r="O220" s="114">
        <f t="shared" si="84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63"/>
        <v>0</v>
      </c>
      <c r="D221" s="229"/>
      <c r="E221" s="389"/>
      <c r="F221" s="400">
        <f t="shared" si="81"/>
        <v>0</v>
      </c>
      <c r="G221" s="229"/>
      <c r="H221" s="261"/>
      <c r="I221" s="114">
        <f t="shared" si="82"/>
        <v>0</v>
      </c>
      <c r="J221" s="261"/>
      <c r="K221" s="60"/>
      <c r="L221" s="114">
        <f t="shared" si="83"/>
        <v>0</v>
      </c>
      <c r="M221" s="320"/>
      <c r="N221" s="60"/>
      <c r="O221" s="114">
        <f t="shared" si="84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63"/>
        <v>0</v>
      </c>
      <c r="D222" s="229"/>
      <c r="E222" s="389"/>
      <c r="F222" s="400">
        <f t="shared" si="81"/>
        <v>0</v>
      </c>
      <c r="G222" s="229"/>
      <c r="H222" s="261"/>
      <c r="I222" s="114">
        <f t="shared" si="82"/>
        <v>0</v>
      </c>
      <c r="J222" s="261"/>
      <c r="K222" s="60"/>
      <c r="L222" s="114">
        <f t="shared" si="83"/>
        <v>0</v>
      </c>
      <c r="M222" s="320"/>
      <c r="N222" s="60"/>
      <c r="O222" s="114">
        <f t="shared" si="84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63"/>
        <v>0</v>
      </c>
      <c r="D223" s="229"/>
      <c r="E223" s="389"/>
      <c r="F223" s="400">
        <f t="shared" si="81"/>
        <v>0</v>
      </c>
      <c r="G223" s="229"/>
      <c r="H223" s="261"/>
      <c r="I223" s="114">
        <f t="shared" si="82"/>
        <v>0</v>
      </c>
      <c r="J223" s="261"/>
      <c r="K223" s="60"/>
      <c r="L223" s="114">
        <f t="shared" si="83"/>
        <v>0</v>
      </c>
      <c r="M223" s="320"/>
      <c r="N223" s="60"/>
      <c r="O223" s="114">
        <f t="shared" si="84"/>
        <v>0</v>
      </c>
      <c r="P223" s="111"/>
    </row>
    <row r="224" spans="1:16" ht="24" x14ac:dyDescent="0.25">
      <c r="A224" s="38">
        <v>5239</v>
      </c>
      <c r="B224" s="57" t="s">
        <v>204</v>
      </c>
      <c r="C224" s="58">
        <f t="shared" si="63"/>
        <v>3667</v>
      </c>
      <c r="D224" s="229"/>
      <c r="E224" s="389">
        <v>3667</v>
      </c>
      <c r="F224" s="400">
        <f t="shared" si="81"/>
        <v>3667</v>
      </c>
      <c r="G224" s="229"/>
      <c r="H224" s="261"/>
      <c r="I224" s="114">
        <f t="shared" si="82"/>
        <v>0</v>
      </c>
      <c r="J224" s="261"/>
      <c r="K224" s="60"/>
      <c r="L224" s="114">
        <f t="shared" si="83"/>
        <v>0</v>
      </c>
      <c r="M224" s="320"/>
      <c r="N224" s="60"/>
      <c r="O224" s="114">
        <f t="shared" si="84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63"/>
        <v>0</v>
      </c>
      <c r="D225" s="229"/>
      <c r="E225" s="389"/>
      <c r="F225" s="400">
        <f t="shared" si="81"/>
        <v>0</v>
      </c>
      <c r="G225" s="229"/>
      <c r="H225" s="261"/>
      <c r="I225" s="114">
        <f t="shared" si="82"/>
        <v>0</v>
      </c>
      <c r="J225" s="261"/>
      <c r="K225" s="60"/>
      <c r="L225" s="114">
        <f t="shared" si="83"/>
        <v>0</v>
      </c>
      <c r="M225" s="320"/>
      <c r="N225" s="60"/>
      <c r="O225" s="114">
        <f t="shared" si="84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63"/>
        <v>0</v>
      </c>
      <c r="D226" s="229"/>
      <c r="E226" s="389"/>
      <c r="F226" s="400">
        <f t="shared" si="81"/>
        <v>0</v>
      </c>
      <c r="G226" s="229"/>
      <c r="H226" s="261"/>
      <c r="I226" s="114">
        <f t="shared" si="82"/>
        <v>0</v>
      </c>
      <c r="J226" s="261"/>
      <c r="K226" s="60"/>
      <c r="L226" s="114">
        <f t="shared" si="83"/>
        <v>0</v>
      </c>
      <c r="M226" s="320"/>
      <c r="N226" s="60"/>
      <c r="O226" s="114">
        <f t="shared" si="84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63"/>
        <v>0</v>
      </c>
      <c r="D227" s="230">
        <f t="shared" ref="D227:O227" si="85">SUM(D228)</f>
        <v>0</v>
      </c>
      <c r="E227" s="392">
        <f t="shared" si="85"/>
        <v>0</v>
      </c>
      <c r="F227" s="400">
        <f t="shared" si="85"/>
        <v>0</v>
      </c>
      <c r="G227" s="230">
        <f t="shared" si="85"/>
        <v>0</v>
      </c>
      <c r="H227" s="121">
        <f t="shared" si="85"/>
        <v>0</v>
      </c>
      <c r="I227" s="114">
        <f t="shared" si="85"/>
        <v>0</v>
      </c>
      <c r="J227" s="121">
        <f t="shared" si="85"/>
        <v>0</v>
      </c>
      <c r="K227" s="113">
        <f t="shared" si="85"/>
        <v>0</v>
      </c>
      <c r="L227" s="114">
        <f t="shared" si="85"/>
        <v>0</v>
      </c>
      <c r="M227" s="58">
        <f t="shared" si="85"/>
        <v>0</v>
      </c>
      <c r="N227" s="113">
        <f t="shared" si="85"/>
        <v>0</v>
      </c>
      <c r="O227" s="114">
        <f t="shared" si="8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63"/>
        <v>0</v>
      </c>
      <c r="D228" s="229"/>
      <c r="E228" s="389"/>
      <c r="F228" s="400">
        <f>D228+E228</f>
        <v>0</v>
      </c>
      <c r="G228" s="229"/>
      <c r="H228" s="261"/>
      <c r="I228" s="114">
        <f>G228+H228</f>
        <v>0</v>
      </c>
      <c r="J228" s="261"/>
      <c r="K228" s="60"/>
      <c r="L228" s="114">
        <f>J228+K228</f>
        <v>0</v>
      </c>
      <c r="M228" s="320"/>
      <c r="N228" s="60"/>
      <c r="O228" s="114">
        <f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63"/>
        <v>0</v>
      </c>
      <c r="D229" s="231"/>
      <c r="E229" s="519"/>
      <c r="F229" s="533">
        <f>D229+E229</f>
        <v>0</v>
      </c>
      <c r="G229" s="231"/>
      <c r="H229" s="262"/>
      <c r="I229" s="109">
        <f>G229+H229</f>
        <v>0</v>
      </c>
      <c r="J229" s="262"/>
      <c r="K229" s="115"/>
      <c r="L229" s="109">
        <f>J229+K229</f>
        <v>0</v>
      </c>
      <c r="M229" s="321"/>
      <c r="N229" s="115"/>
      <c r="O229" s="109">
        <f>M229+N229</f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63"/>
        <v>0</v>
      </c>
      <c r="D230" s="226">
        <f t="shared" ref="D230:O230" si="86">D231+D251+D259</f>
        <v>0</v>
      </c>
      <c r="E230" s="386">
        <f t="shared" si="86"/>
        <v>0</v>
      </c>
      <c r="F230" s="410">
        <f t="shared" si="86"/>
        <v>0</v>
      </c>
      <c r="G230" s="226">
        <f t="shared" si="86"/>
        <v>0</v>
      </c>
      <c r="H230" s="259">
        <f t="shared" si="86"/>
        <v>0</v>
      </c>
      <c r="I230" s="104">
        <f t="shared" si="86"/>
        <v>0</v>
      </c>
      <c r="J230" s="259">
        <f t="shared" si="86"/>
        <v>0</v>
      </c>
      <c r="K230" s="103">
        <f t="shared" si="86"/>
        <v>0</v>
      </c>
      <c r="L230" s="104">
        <f t="shared" si="86"/>
        <v>0</v>
      </c>
      <c r="M230" s="102">
        <f t="shared" si="86"/>
        <v>0</v>
      </c>
      <c r="N230" s="103">
        <f t="shared" si="86"/>
        <v>0</v>
      </c>
      <c r="O230" s="104">
        <f t="shared" si="86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63"/>
        <v>0</v>
      </c>
      <c r="D231" s="235">
        <f t="shared" ref="D231:O231" si="87">SUM(D232,D233,D235,D238,D244,D245,D246)</f>
        <v>0</v>
      </c>
      <c r="E231" s="606">
        <f t="shared" si="87"/>
        <v>0</v>
      </c>
      <c r="F231" s="607">
        <f t="shared" si="87"/>
        <v>0</v>
      </c>
      <c r="G231" s="235">
        <f t="shared" si="87"/>
        <v>0</v>
      </c>
      <c r="H231" s="266">
        <f t="shared" si="87"/>
        <v>0</v>
      </c>
      <c r="I231" s="289">
        <f t="shared" si="87"/>
        <v>0</v>
      </c>
      <c r="J231" s="266">
        <f t="shared" si="87"/>
        <v>0</v>
      </c>
      <c r="K231" s="131">
        <f t="shared" si="87"/>
        <v>0</v>
      </c>
      <c r="L231" s="289">
        <f t="shared" si="87"/>
        <v>0</v>
      </c>
      <c r="M231" s="130">
        <f t="shared" si="87"/>
        <v>0</v>
      </c>
      <c r="N231" s="131">
        <f t="shared" si="87"/>
        <v>0</v>
      </c>
      <c r="O231" s="289">
        <f t="shared" si="87"/>
        <v>0</v>
      </c>
      <c r="P231" s="344"/>
    </row>
    <row r="232" spans="1:16" ht="24" hidden="1" x14ac:dyDescent="0.25">
      <c r="A232" s="808">
        <v>6220</v>
      </c>
      <c r="B232" s="52" t="s">
        <v>212</v>
      </c>
      <c r="C232" s="53">
        <f t="shared" si="63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63"/>
        <v>0</v>
      </c>
      <c r="D233" s="230">
        <f t="shared" ref="D233:O233" si="88">SUM(D234)</f>
        <v>0</v>
      </c>
      <c r="E233" s="392">
        <f t="shared" si="88"/>
        <v>0</v>
      </c>
      <c r="F233" s="400">
        <f t="shared" si="88"/>
        <v>0</v>
      </c>
      <c r="G233" s="230">
        <f t="shared" si="88"/>
        <v>0</v>
      </c>
      <c r="H233" s="121">
        <f t="shared" si="88"/>
        <v>0</v>
      </c>
      <c r="I233" s="114">
        <f t="shared" si="88"/>
        <v>0</v>
      </c>
      <c r="J233" s="121">
        <f t="shared" si="88"/>
        <v>0</v>
      </c>
      <c r="K233" s="113">
        <f t="shared" si="88"/>
        <v>0</v>
      </c>
      <c r="L233" s="114">
        <f t="shared" si="88"/>
        <v>0</v>
      </c>
      <c r="M233" s="58">
        <f t="shared" si="88"/>
        <v>0</v>
      </c>
      <c r="N233" s="113">
        <f t="shared" si="88"/>
        <v>0</v>
      </c>
      <c r="O233" s="114">
        <f t="shared" si="8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63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63"/>
        <v>0</v>
      </c>
      <c r="D235" s="230">
        <f t="shared" ref="D235:O235" si="89">SUM(D236:D237)</f>
        <v>0</v>
      </c>
      <c r="E235" s="392">
        <f t="shared" si="89"/>
        <v>0</v>
      </c>
      <c r="F235" s="400">
        <f t="shared" si="89"/>
        <v>0</v>
      </c>
      <c r="G235" s="230">
        <f t="shared" si="89"/>
        <v>0</v>
      </c>
      <c r="H235" s="121">
        <f t="shared" si="89"/>
        <v>0</v>
      </c>
      <c r="I235" s="114">
        <f t="shared" si="89"/>
        <v>0</v>
      </c>
      <c r="J235" s="121">
        <f t="shared" si="89"/>
        <v>0</v>
      </c>
      <c r="K235" s="113">
        <f t="shared" si="89"/>
        <v>0</v>
      </c>
      <c r="L235" s="114">
        <f t="shared" si="89"/>
        <v>0</v>
      </c>
      <c r="M235" s="58">
        <f t="shared" si="89"/>
        <v>0</v>
      </c>
      <c r="N235" s="113">
        <f t="shared" si="89"/>
        <v>0</v>
      </c>
      <c r="O235" s="114">
        <f t="shared" si="89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63"/>
        <v>0</v>
      </c>
      <c r="D236" s="229"/>
      <c r="E236" s="389"/>
      <c r="F236" s="400">
        <f>D236+E236</f>
        <v>0</v>
      </c>
      <c r="G236" s="229"/>
      <c r="H236" s="261"/>
      <c r="I236" s="114">
        <f>G236+H236</f>
        <v>0</v>
      </c>
      <c r="J236" s="261"/>
      <c r="K236" s="60"/>
      <c r="L236" s="114">
        <f>J236+K236</f>
        <v>0</v>
      </c>
      <c r="M236" s="320"/>
      <c r="N236" s="60"/>
      <c r="O236" s="114">
        <f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63"/>
        <v>0</v>
      </c>
      <c r="D237" s="229"/>
      <c r="E237" s="389"/>
      <c r="F237" s="400">
        <f>D237+E237</f>
        <v>0</v>
      </c>
      <c r="G237" s="229"/>
      <c r="H237" s="261"/>
      <c r="I237" s="114">
        <f>G237+H237</f>
        <v>0</v>
      </c>
      <c r="J237" s="261"/>
      <c r="K237" s="60"/>
      <c r="L237" s="114">
        <f>J237+K237</f>
        <v>0</v>
      </c>
      <c r="M237" s="320"/>
      <c r="N237" s="60"/>
      <c r="O237" s="114">
        <f>M237+N237</f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63"/>
        <v>0</v>
      </c>
      <c r="D238" s="230">
        <f t="shared" ref="D238:O238" si="90">SUM(D239:D243)</f>
        <v>0</v>
      </c>
      <c r="E238" s="392">
        <f t="shared" si="90"/>
        <v>0</v>
      </c>
      <c r="F238" s="400">
        <f t="shared" si="90"/>
        <v>0</v>
      </c>
      <c r="G238" s="230">
        <f t="shared" si="90"/>
        <v>0</v>
      </c>
      <c r="H238" s="121">
        <f t="shared" si="90"/>
        <v>0</v>
      </c>
      <c r="I238" s="114">
        <f t="shared" si="90"/>
        <v>0</v>
      </c>
      <c r="J238" s="121">
        <f t="shared" si="90"/>
        <v>0</v>
      </c>
      <c r="K238" s="113">
        <f t="shared" si="90"/>
        <v>0</v>
      </c>
      <c r="L238" s="114">
        <f t="shared" si="90"/>
        <v>0</v>
      </c>
      <c r="M238" s="58">
        <f t="shared" si="90"/>
        <v>0</v>
      </c>
      <c r="N238" s="113">
        <f t="shared" si="90"/>
        <v>0</v>
      </c>
      <c r="O238" s="114">
        <f t="shared" si="9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63"/>
        <v>0</v>
      </c>
      <c r="D239" s="229"/>
      <c r="E239" s="389"/>
      <c r="F239" s="400">
        <f t="shared" ref="F239:F245" si="91">D239+E239</f>
        <v>0</v>
      </c>
      <c r="G239" s="229"/>
      <c r="H239" s="261"/>
      <c r="I239" s="114">
        <f t="shared" ref="I239:I245" si="92">G239+H239</f>
        <v>0</v>
      </c>
      <c r="J239" s="261"/>
      <c r="K239" s="60"/>
      <c r="L239" s="114">
        <f t="shared" ref="L239:L245" si="93">J239+K239</f>
        <v>0</v>
      </c>
      <c r="M239" s="320"/>
      <c r="N239" s="60"/>
      <c r="O239" s="114">
        <f t="shared" ref="O239:O245" si="9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63"/>
        <v>0</v>
      </c>
      <c r="D240" s="229"/>
      <c r="E240" s="389"/>
      <c r="F240" s="400">
        <f t="shared" si="91"/>
        <v>0</v>
      </c>
      <c r="G240" s="229"/>
      <c r="H240" s="261"/>
      <c r="I240" s="114">
        <f t="shared" si="92"/>
        <v>0</v>
      </c>
      <c r="J240" s="261"/>
      <c r="K240" s="60"/>
      <c r="L240" s="114">
        <f t="shared" si="93"/>
        <v>0</v>
      </c>
      <c r="M240" s="320"/>
      <c r="N240" s="60"/>
      <c r="O240" s="114">
        <f t="shared" si="9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63"/>
        <v>0</v>
      </c>
      <c r="D241" s="229"/>
      <c r="E241" s="389"/>
      <c r="F241" s="400">
        <f t="shared" si="91"/>
        <v>0</v>
      </c>
      <c r="G241" s="229"/>
      <c r="H241" s="261"/>
      <c r="I241" s="114">
        <f t="shared" si="92"/>
        <v>0</v>
      </c>
      <c r="J241" s="261"/>
      <c r="K241" s="60"/>
      <c r="L241" s="114">
        <f t="shared" si="93"/>
        <v>0</v>
      </c>
      <c r="M241" s="320"/>
      <c r="N241" s="60"/>
      <c r="O241" s="114">
        <f t="shared" si="9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ref="C242:C298" si="95">F242+I242+L242+O242</f>
        <v>0</v>
      </c>
      <c r="D242" s="229"/>
      <c r="E242" s="389"/>
      <c r="F242" s="400">
        <f t="shared" si="91"/>
        <v>0</v>
      </c>
      <c r="G242" s="229"/>
      <c r="H242" s="261"/>
      <c r="I242" s="114">
        <f t="shared" si="92"/>
        <v>0</v>
      </c>
      <c r="J242" s="261"/>
      <c r="K242" s="60"/>
      <c r="L242" s="114">
        <f t="shared" si="93"/>
        <v>0</v>
      </c>
      <c r="M242" s="320"/>
      <c r="N242" s="60"/>
      <c r="O242" s="114">
        <f t="shared" si="9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95"/>
        <v>0</v>
      </c>
      <c r="D243" s="229"/>
      <c r="E243" s="389"/>
      <c r="F243" s="400">
        <f t="shared" si="91"/>
        <v>0</v>
      </c>
      <c r="G243" s="229"/>
      <c r="H243" s="261"/>
      <c r="I243" s="114">
        <f t="shared" si="92"/>
        <v>0</v>
      </c>
      <c r="J243" s="261"/>
      <c r="K243" s="60"/>
      <c r="L243" s="114">
        <f t="shared" si="93"/>
        <v>0</v>
      </c>
      <c r="M243" s="320"/>
      <c r="N243" s="60"/>
      <c r="O243" s="114">
        <f t="shared" si="9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95"/>
        <v>0</v>
      </c>
      <c r="D244" s="229"/>
      <c r="E244" s="389"/>
      <c r="F244" s="400">
        <f t="shared" si="91"/>
        <v>0</v>
      </c>
      <c r="G244" s="229"/>
      <c r="H244" s="261"/>
      <c r="I244" s="114">
        <f t="shared" si="92"/>
        <v>0</v>
      </c>
      <c r="J244" s="261"/>
      <c r="K244" s="60"/>
      <c r="L244" s="114">
        <f t="shared" si="93"/>
        <v>0</v>
      </c>
      <c r="M244" s="320"/>
      <c r="N244" s="60"/>
      <c r="O244" s="114">
        <f t="shared" si="9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95"/>
        <v>0</v>
      </c>
      <c r="D245" s="229"/>
      <c r="E245" s="389"/>
      <c r="F245" s="400">
        <f t="shared" si="91"/>
        <v>0</v>
      </c>
      <c r="G245" s="229"/>
      <c r="H245" s="261"/>
      <c r="I245" s="114">
        <f t="shared" si="92"/>
        <v>0</v>
      </c>
      <c r="J245" s="261"/>
      <c r="K245" s="60"/>
      <c r="L245" s="114">
        <f t="shared" si="93"/>
        <v>0</v>
      </c>
      <c r="M245" s="320"/>
      <c r="N245" s="60"/>
      <c r="O245" s="114">
        <f t="shared" si="94"/>
        <v>0</v>
      </c>
      <c r="P245" s="111"/>
    </row>
    <row r="246" spans="1:16" ht="24" hidden="1" x14ac:dyDescent="0.25">
      <c r="A246" s="808">
        <v>6290</v>
      </c>
      <c r="B246" s="52" t="s">
        <v>226</v>
      </c>
      <c r="C246" s="127">
        <f t="shared" si="95"/>
        <v>0</v>
      </c>
      <c r="D246" s="232">
        <f t="shared" ref="D246:O246" si="96">SUM(D247:D250)</f>
        <v>0</v>
      </c>
      <c r="E246" s="388">
        <f t="shared" si="96"/>
        <v>0</v>
      </c>
      <c r="F246" s="411">
        <f t="shared" si="96"/>
        <v>0</v>
      </c>
      <c r="G246" s="232">
        <f t="shared" si="96"/>
        <v>0</v>
      </c>
      <c r="H246" s="263">
        <f t="shared" si="96"/>
        <v>0</v>
      </c>
      <c r="I246" s="120">
        <f t="shared" si="96"/>
        <v>0</v>
      </c>
      <c r="J246" s="263">
        <f t="shared" si="96"/>
        <v>0</v>
      </c>
      <c r="K246" s="119">
        <f t="shared" si="96"/>
        <v>0</v>
      </c>
      <c r="L246" s="120">
        <f t="shared" si="96"/>
        <v>0</v>
      </c>
      <c r="M246" s="127">
        <f t="shared" si="96"/>
        <v>0</v>
      </c>
      <c r="N246" s="300">
        <f t="shared" si="96"/>
        <v>0</v>
      </c>
      <c r="O246" s="305">
        <f t="shared" si="96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95"/>
        <v>0</v>
      </c>
      <c r="D247" s="229"/>
      <c r="E247" s="389"/>
      <c r="F247" s="400">
        <f>D247+E247</f>
        <v>0</v>
      </c>
      <c r="G247" s="229"/>
      <c r="H247" s="261"/>
      <c r="I247" s="114">
        <f>G247+H247</f>
        <v>0</v>
      </c>
      <c r="J247" s="261"/>
      <c r="K247" s="60"/>
      <c r="L247" s="114">
        <f>J247+K247</f>
        <v>0</v>
      </c>
      <c r="M247" s="320"/>
      <c r="N247" s="60"/>
      <c r="O247" s="114">
        <f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95"/>
        <v>0</v>
      </c>
      <c r="D248" s="229"/>
      <c r="E248" s="389"/>
      <c r="F248" s="400">
        <f>D248+E248</f>
        <v>0</v>
      </c>
      <c r="G248" s="229"/>
      <c r="H248" s="261"/>
      <c r="I248" s="114">
        <f>G248+H248</f>
        <v>0</v>
      </c>
      <c r="J248" s="261"/>
      <c r="K248" s="60"/>
      <c r="L248" s="114">
        <f>J248+K248</f>
        <v>0</v>
      </c>
      <c r="M248" s="320"/>
      <c r="N248" s="60"/>
      <c r="O248" s="114">
        <f>M248+N248</f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95"/>
        <v>0</v>
      </c>
      <c r="D249" s="229"/>
      <c r="E249" s="389"/>
      <c r="F249" s="400">
        <f>D249+E249</f>
        <v>0</v>
      </c>
      <c r="G249" s="229"/>
      <c r="H249" s="261"/>
      <c r="I249" s="114">
        <f>G249+H249</f>
        <v>0</v>
      </c>
      <c r="J249" s="261"/>
      <c r="K249" s="60"/>
      <c r="L249" s="114">
        <f>J249+K249</f>
        <v>0</v>
      </c>
      <c r="M249" s="320"/>
      <c r="N249" s="60"/>
      <c r="O249" s="114">
        <f>M249+N249</f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95"/>
        <v>0</v>
      </c>
      <c r="D250" s="229"/>
      <c r="E250" s="389"/>
      <c r="F250" s="400">
        <f>D250+E250</f>
        <v>0</v>
      </c>
      <c r="G250" s="229"/>
      <c r="H250" s="261"/>
      <c r="I250" s="114">
        <f>G250+H250</f>
        <v>0</v>
      </c>
      <c r="J250" s="261"/>
      <c r="K250" s="60"/>
      <c r="L250" s="114">
        <f>J250+K250</f>
        <v>0</v>
      </c>
      <c r="M250" s="320"/>
      <c r="N250" s="60"/>
      <c r="O250" s="114">
        <f>M250+N250</f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95"/>
        <v>0</v>
      </c>
      <c r="D251" s="227">
        <f t="shared" ref="D251:O251" si="97">SUM(D252,D257,D258)</f>
        <v>0</v>
      </c>
      <c r="E251" s="387">
        <f t="shared" si="97"/>
        <v>0</v>
      </c>
      <c r="F251" s="402">
        <f t="shared" si="97"/>
        <v>0</v>
      </c>
      <c r="G251" s="227">
        <f t="shared" si="97"/>
        <v>0</v>
      </c>
      <c r="H251" s="106">
        <f t="shared" si="97"/>
        <v>0</v>
      </c>
      <c r="I251" s="117">
        <f t="shared" si="97"/>
        <v>0</v>
      </c>
      <c r="J251" s="106">
        <f t="shared" si="97"/>
        <v>0</v>
      </c>
      <c r="K251" s="50">
        <f t="shared" si="97"/>
        <v>0</v>
      </c>
      <c r="L251" s="117">
        <f t="shared" si="97"/>
        <v>0</v>
      </c>
      <c r="M251" s="164">
        <f t="shared" si="97"/>
        <v>0</v>
      </c>
      <c r="N251" s="165">
        <f t="shared" si="97"/>
        <v>0</v>
      </c>
      <c r="O251" s="166">
        <f t="shared" si="97"/>
        <v>0</v>
      </c>
      <c r="P251" s="345"/>
    </row>
    <row r="252" spans="1:16" ht="24" hidden="1" x14ac:dyDescent="0.25">
      <c r="A252" s="808">
        <v>6320</v>
      </c>
      <c r="B252" s="52" t="s">
        <v>303</v>
      </c>
      <c r="C252" s="127">
        <f t="shared" si="95"/>
        <v>0</v>
      </c>
      <c r="D252" s="232">
        <f t="shared" ref="D252:O252" si="98">SUM(D253:D256)</f>
        <v>0</v>
      </c>
      <c r="E252" s="388">
        <f t="shared" si="98"/>
        <v>0</v>
      </c>
      <c r="F252" s="411">
        <f t="shared" si="98"/>
        <v>0</v>
      </c>
      <c r="G252" s="232">
        <f t="shared" si="98"/>
        <v>0</v>
      </c>
      <c r="H252" s="263">
        <f t="shared" si="98"/>
        <v>0</v>
      </c>
      <c r="I252" s="120">
        <f t="shared" si="98"/>
        <v>0</v>
      </c>
      <c r="J252" s="263">
        <f t="shared" si="98"/>
        <v>0</v>
      </c>
      <c r="K252" s="119">
        <f t="shared" si="98"/>
        <v>0</v>
      </c>
      <c r="L252" s="120">
        <f t="shared" si="98"/>
        <v>0</v>
      </c>
      <c r="M252" s="53">
        <f t="shared" si="98"/>
        <v>0</v>
      </c>
      <c r="N252" s="119">
        <f t="shared" si="98"/>
        <v>0</v>
      </c>
      <c r="O252" s="120">
        <f t="shared" si="98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95"/>
        <v>0</v>
      </c>
      <c r="D253" s="229"/>
      <c r="E253" s="389"/>
      <c r="F253" s="400">
        <f t="shared" ref="F253:F258" si="99">D253+E253</f>
        <v>0</v>
      </c>
      <c r="G253" s="229"/>
      <c r="H253" s="261"/>
      <c r="I253" s="114">
        <f t="shared" ref="I253:I258" si="100">G253+H253</f>
        <v>0</v>
      </c>
      <c r="J253" s="261"/>
      <c r="K253" s="60"/>
      <c r="L253" s="114">
        <f t="shared" ref="L253:L258" si="101">J253+K253</f>
        <v>0</v>
      </c>
      <c r="M253" s="320"/>
      <c r="N253" s="60"/>
      <c r="O253" s="114">
        <f t="shared" ref="O253:O258" si="102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95"/>
        <v>0</v>
      </c>
      <c r="D254" s="229"/>
      <c r="E254" s="389"/>
      <c r="F254" s="400">
        <f t="shared" si="99"/>
        <v>0</v>
      </c>
      <c r="G254" s="229"/>
      <c r="H254" s="261"/>
      <c r="I254" s="114">
        <f t="shared" si="100"/>
        <v>0</v>
      </c>
      <c r="J254" s="261"/>
      <c r="K254" s="60"/>
      <c r="L254" s="114">
        <f t="shared" si="101"/>
        <v>0</v>
      </c>
      <c r="M254" s="320"/>
      <c r="N254" s="60"/>
      <c r="O254" s="114">
        <f t="shared" si="102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95"/>
        <v>0</v>
      </c>
      <c r="D255" s="229"/>
      <c r="E255" s="389"/>
      <c r="F255" s="400">
        <f t="shared" si="99"/>
        <v>0</v>
      </c>
      <c r="G255" s="229"/>
      <c r="H255" s="261"/>
      <c r="I255" s="114">
        <f t="shared" si="100"/>
        <v>0</v>
      </c>
      <c r="J255" s="261"/>
      <c r="K255" s="60"/>
      <c r="L255" s="114">
        <f t="shared" si="101"/>
        <v>0</v>
      </c>
      <c r="M255" s="320"/>
      <c r="N255" s="60"/>
      <c r="O255" s="114">
        <f t="shared" si="102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95"/>
        <v>0</v>
      </c>
      <c r="D256" s="228"/>
      <c r="E256" s="393"/>
      <c r="F256" s="411">
        <f t="shared" si="99"/>
        <v>0</v>
      </c>
      <c r="G256" s="228"/>
      <c r="H256" s="260"/>
      <c r="I256" s="120">
        <f t="shared" si="100"/>
        <v>0</v>
      </c>
      <c r="J256" s="260"/>
      <c r="K256" s="55"/>
      <c r="L256" s="120">
        <f t="shared" si="101"/>
        <v>0</v>
      </c>
      <c r="M256" s="319"/>
      <c r="N256" s="55"/>
      <c r="O256" s="120">
        <f t="shared" si="102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95"/>
        <v>0</v>
      </c>
      <c r="D257" s="234"/>
      <c r="E257" s="604"/>
      <c r="F257" s="605">
        <f t="shared" si="99"/>
        <v>0</v>
      </c>
      <c r="G257" s="234"/>
      <c r="H257" s="265"/>
      <c r="I257" s="305">
        <f t="shared" si="100"/>
        <v>0</v>
      </c>
      <c r="J257" s="265"/>
      <c r="K257" s="129"/>
      <c r="L257" s="305">
        <f t="shared" si="101"/>
        <v>0</v>
      </c>
      <c r="M257" s="323"/>
      <c r="N257" s="129"/>
      <c r="O257" s="305">
        <f t="shared" si="102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95"/>
        <v>0</v>
      </c>
      <c r="D258" s="229"/>
      <c r="E258" s="389"/>
      <c r="F258" s="400">
        <f t="shared" si="99"/>
        <v>0</v>
      </c>
      <c r="G258" s="229"/>
      <c r="H258" s="261"/>
      <c r="I258" s="114">
        <f t="shared" si="100"/>
        <v>0</v>
      </c>
      <c r="J258" s="261"/>
      <c r="K258" s="60"/>
      <c r="L258" s="114">
        <f t="shared" si="101"/>
        <v>0</v>
      </c>
      <c r="M258" s="320"/>
      <c r="N258" s="60"/>
      <c r="O258" s="114">
        <f t="shared" si="102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95"/>
        <v>0</v>
      </c>
      <c r="D259" s="227">
        <f t="shared" ref="D259:O259" si="103">SUM(D260,D264)</f>
        <v>0</v>
      </c>
      <c r="E259" s="387">
        <f t="shared" si="103"/>
        <v>0</v>
      </c>
      <c r="F259" s="402">
        <f t="shared" si="103"/>
        <v>0</v>
      </c>
      <c r="G259" s="227">
        <f t="shared" si="103"/>
        <v>0</v>
      </c>
      <c r="H259" s="106">
        <f t="shared" si="103"/>
        <v>0</v>
      </c>
      <c r="I259" s="117">
        <f t="shared" si="103"/>
        <v>0</v>
      </c>
      <c r="J259" s="106">
        <f t="shared" si="103"/>
        <v>0</v>
      </c>
      <c r="K259" s="50">
        <f t="shared" si="103"/>
        <v>0</v>
      </c>
      <c r="L259" s="117">
        <f t="shared" si="103"/>
        <v>0</v>
      </c>
      <c r="M259" s="164">
        <f t="shared" si="103"/>
        <v>0</v>
      </c>
      <c r="N259" s="165">
        <f t="shared" si="103"/>
        <v>0</v>
      </c>
      <c r="O259" s="166">
        <f t="shared" si="103"/>
        <v>0</v>
      </c>
      <c r="P259" s="345"/>
    </row>
    <row r="260" spans="1:16" ht="24" hidden="1" x14ac:dyDescent="0.25">
      <c r="A260" s="808">
        <v>6410</v>
      </c>
      <c r="B260" s="52" t="s">
        <v>237</v>
      </c>
      <c r="C260" s="53">
        <f t="shared" si="95"/>
        <v>0</v>
      </c>
      <c r="D260" s="232">
        <f t="shared" ref="D260:O260" si="104">SUM(D261:D263)</f>
        <v>0</v>
      </c>
      <c r="E260" s="388">
        <f t="shared" si="104"/>
        <v>0</v>
      </c>
      <c r="F260" s="411">
        <f t="shared" si="104"/>
        <v>0</v>
      </c>
      <c r="G260" s="232">
        <f t="shared" si="104"/>
        <v>0</v>
      </c>
      <c r="H260" s="263">
        <f t="shared" si="104"/>
        <v>0</v>
      </c>
      <c r="I260" s="120">
        <f t="shared" si="104"/>
        <v>0</v>
      </c>
      <c r="J260" s="263">
        <f t="shared" si="104"/>
        <v>0</v>
      </c>
      <c r="K260" s="119">
        <f t="shared" si="104"/>
        <v>0</v>
      </c>
      <c r="L260" s="120">
        <f t="shared" si="104"/>
        <v>0</v>
      </c>
      <c r="M260" s="64">
        <f t="shared" si="104"/>
        <v>0</v>
      </c>
      <c r="N260" s="299">
        <f t="shared" si="104"/>
        <v>0</v>
      </c>
      <c r="O260" s="304">
        <f t="shared" si="104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95"/>
        <v>0</v>
      </c>
      <c r="D261" s="229"/>
      <c r="E261" s="389"/>
      <c r="F261" s="400">
        <f>D261+E261</f>
        <v>0</v>
      </c>
      <c r="G261" s="229"/>
      <c r="H261" s="261"/>
      <c r="I261" s="114">
        <f>G261+H261</f>
        <v>0</v>
      </c>
      <c r="J261" s="261"/>
      <c r="K261" s="60"/>
      <c r="L261" s="114">
        <f>J261+K261</f>
        <v>0</v>
      </c>
      <c r="M261" s="320"/>
      <c r="N261" s="60"/>
      <c r="O261" s="114">
        <f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95"/>
        <v>0</v>
      </c>
      <c r="D262" s="229"/>
      <c r="E262" s="389"/>
      <c r="F262" s="400">
        <f>D262+E262</f>
        <v>0</v>
      </c>
      <c r="G262" s="229"/>
      <c r="H262" s="261"/>
      <c r="I262" s="114">
        <f>G262+H262</f>
        <v>0</v>
      </c>
      <c r="J262" s="261"/>
      <c r="K262" s="60"/>
      <c r="L262" s="114">
        <f>J262+K262</f>
        <v>0</v>
      </c>
      <c r="M262" s="320"/>
      <c r="N262" s="60"/>
      <c r="O262" s="114">
        <f>M262+N262</f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95"/>
        <v>0</v>
      </c>
      <c r="D263" s="229"/>
      <c r="E263" s="389"/>
      <c r="F263" s="400">
        <f>D263+E263</f>
        <v>0</v>
      </c>
      <c r="G263" s="229"/>
      <c r="H263" s="261"/>
      <c r="I263" s="114">
        <f>G263+H263</f>
        <v>0</v>
      </c>
      <c r="J263" s="261"/>
      <c r="K263" s="60"/>
      <c r="L263" s="114">
        <f>J263+K263</f>
        <v>0</v>
      </c>
      <c r="M263" s="320"/>
      <c r="N263" s="60"/>
      <c r="O263" s="114">
        <f>M263+N263</f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95"/>
        <v>0</v>
      </c>
      <c r="D264" s="230">
        <f t="shared" ref="D264:O264" si="105">SUM(D265:D268)</f>
        <v>0</v>
      </c>
      <c r="E264" s="392">
        <f t="shared" si="105"/>
        <v>0</v>
      </c>
      <c r="F264" s="400">
        <f t="shared" si="105"/>
        <v>0</v>
      </c>
      <c r="G264" s="230">
        <f t="shared" si="105"/>
        <v>0</v>
      </c>
      <c r="H264" s="121">
        <f t="shared" si="105"/>
        <v>0</v>
      </c>
      <c r="I264" s="114">
        <f t="shared" si="105"/>
        <v>0</v>
      </c>
      <c r="J264" s="121">
        <f t="shared" si="105"/>
        <v>0</v>
      </c>
      <c r="K264" s="113">
        <f t="shared" si="105"/>
        <v>0</v>
      </c>
      <c r="L264" s="114">
        <f t="shared" si="105"/>
        <v>0</v>
      </c>
      <c r="M264" s="58">
        <f t="shared" si="105"/>
        <v>0</v>
      </c>
      <c r="N264" s="113">
        <f t="shared" si="105"/>
        <v>0</v>
      </c>
      <c r="O264" s="114">
        <f t="shared" si="10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95"/>
        <v>0</v>
      </c>
      <c r="D265" s="229"/>
      <c r="E265" s="389"/>
      <c r="F265" s="400">
        <f>D265+E265</f>
        <v>0</v>
      </c>
      <c r="G265" s="229"/>
      <c r="H265" s="261"/>
      <c r="I265" s="114">
        <f>G265+H265</f>
        <v>0</v>
      </c>
      <c r="J265" s="261"/>
      <c r="K265" s="60"/>
      <c r="L265" s="114">
        <f>J265+K265</f>
        <v>0</v>
      </c>
      <c r="M265" s="320"/>
      <c r="N265" s="60"/>
      <c r="O265" s="114">
        <f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95"/>
        <v>0</v>
      </c>
      <c r="D266" s="229"/>
      <c r="E266" s="389"/>
      <c r="F266" s="400">
        <f>D266+E266</f>
        <v>0</v>
      </c>
      <c r="G266" s="229"/>
      <c r="H266" s="261"/>
      <c r="I266" s="114">
        <f>G266+H266</f>
        <v>0</v>
      </c>
      <c r="J266" s="261"/>
      <c r="K266" s="60"/>
      <c r="L266" s="114">
        <f>J266+K266</f>
        <v>0</v>
      </c>
      <c r="M266" s="320"/>
      <c r="N266" s="60"/>
      <c r="O266" s="114">
        <f>M266+N266</f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95"/>
        <v>0</v>
      </c>
      <c r="D267" s="229"/>
      <c r="E267" s="389"/>
      <c r="F267" s="400">
        <f>D267+E267</f>
        <v>0</v>
      </c>
      <c r="G267" s="229"/>
      <c r="H267" s="261"/>
      <c r="I267" s="114">
        <f>G267+H267</f>
        <v>0</v>
      </c>
      <c r="J267" s="261"/>
      <c r="K267" s="60"/>
      <c r="L267" s="114">
        <f>J267+K267</f>
        <v>0</v>
      </c>
      <c r="M267" s="320"/>
      <c r="N267" s="60"/>
      <c r="O267" s="114">
        <f>M267+N267</f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95"/>
        <v>0</v>
      </c>
      <c r="D268" s="229"/>
      <c r="E268" s="389"/>
      <c r="F268" s="400">
        <f>D268+E268</f>
        <v>0</v>
      </c>
      <c r="G268" s="229"/>
      <c r="H268" s="261"/>
      <c r="I268" s="114">
        <f>G268+H268</f>
        <v>0</v>
      </c>
      <c r="J268" s="261"/>
      <c r="K268" s="60"/>
      <c r="L268" s="114">
        <f>J268+K268</f>
        <v>0</v>
      </c>
      <c r="M268" s="320"/>
      <c r="N268" s="60"/>
      <c r="O268" s="114">
        <f>M268+N268</f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95"/>
        <v>0</v>
      </c>
      <c r="D269" s="236">
        <f t="shared" ref="D269:O269" si="106">SUM(D270,D281)</f>
        <v>0</v>
      </c>
      <c r="E269" s="391">
        <f t="shared" si="106"/>
        <v>0</v>
      </c>
      <c r="F269" s="412">
        <f t="shared" si="106"/>
        <v>0</v>
      </c>
      <c r="G269" s="236">
        <f t="shared" si="106"/>
        <v>0</v>
      </c>
      <c r="H269" s="267">
        <f t="shared" si="106"/>
        <v>0</v>
      </c>
      <c r="I269" s="483">
        <f t="shared" si="106"/>
        <v>0</v>
      </c>
      <c r="J269" s="267">
        <f t="shared" si="106"/>
        <v>0</v>
      </c>
      <c r="K269" s="481">
        <f t="shared" si="106"/>
        <v>0</v>
      </c>
      <c r="L269" s="483">
        <f t="shared" si="106"/>
        <v>0</v>
      </c>
      <c r="M269" s="325">
        <f t="shared" si="106"/>
        <v>0</v>
      </c>
      <c r="N269" s="302">
        <f t="shared" si="106"/>
        <v>0</v>
      </c>
      <c r="O269" s="307">
        <f t="shared" si="106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95"/>
        <v>0</v>
      </c>
      <c r="D270" s="227">
        <f t="shared" ref="D270:O270" si="107">SUM(D271,D272,D275,D276,D280)</f>
        <v>0</v>
      </c>
      <c r="E270" s="387">
        <f t="shared" si="107"/>
        <v>0</v>
      </c>
      <c r="F270" s="402">
        <f t="shared" si="107"/>
        <v>0</v>
      </c>
      <c r="G270" s="227">
        <f t="shared" si="107"/>
        <v>0</v>
      </c>
      <c r="H270" s="106">
        <f t="shared" si="107"/>
        <v>0</v>
      </c>
      <c r="I270" s="117">
        <f t="shared" si="107"/>
        <v>0</v>
      </c>
      <c r="J270" s="106">
        <f t="shared" si="107"/>
        <v>0</v>
      </c>
      <c r="K270" s="50">
        <f t="shared" si="107"/>
        <v>0</v>
      </c>
      <c r="L270" s="117">
        <f t="shared" si="107"/>
        <v>0</v>
      </c>
      <c r="M270" s="130">
        <f t="shared" si="107"/>
        <v>0</v>
      </c>
      <c r="N270" s="131">
        <f t="shared" si="107"/>
        <v>0</v>
      </c>
      <c r="O270" s="289">
        <f t="shared" si="107"/>
        <v>0</v>
      </c>
      <c r="P270" s="344"/>
    </row>
    <row r="271" spans="1:16" ht="24" hidden="1" x14ac:dyDescent="0.25">
      <c r="A271" s="808">
        <v>7210</v>
      </c>
      <c r="B271" s="52" t="s">
        <v>248</v>
      </c>
      <c r="C271" s="53">
        <f t="shared" si="95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95"/>
        <v>0</v>
      </c>
      <c r="D272" s="230">
        <f t="shared" ref="D272:O272" si="108">SUM(D273:D274)</f>
        <v>0</v>
      </c>
      <c r="E272" s="392">
        <f t="shared" si="108"/>
        <v>0</v>
      </c>
      <c r="F272" s="400">
        <f t="shared" si="108"/>
        <v>0</v>
      </c>
      <c r="G272" s="230">
        <f t="shared" si="108"/>
        <v>0</v>
      </c>
      <c r="H272" s="121">
        <f t="shared" si="108"/>
        <v>0</v>
      </c>
      <c r="I272" s="114">
        <f t="shared" si="108"/>
        <v>0</v>
      </c>
      <c r="J272" s="121">
        <f t="shared" si="108"/>
        <v>0</v>
      </c>
      <c r="K272" s="113">
        <f t="shared" si="108"/>
        <v>0</v>
      </c>
      <c r="L272" s="114">
        <f t="shared" si="108"/>
        <v>0</v>
      </c>
      <c r="M272" s="58">
        <f t="shared" si="108"/>
        <v>0</v>
      </c>
      <c r="N272" s="113">
        <f t="shared" si="108"/>
        <v>0</v>
      </c>
      <c r="O272" s="114">
        <f t="shared" si="108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95"/>
        <v>0</v>
      </c>
      <c r="D273" s="229"/>
      <c r="E273" s="389"/>
      <c r="F273" s="400">
        <f>D273+E273</f>
        <v>0</v>
      </c>
      <c r="G273" s="229"/>
      <c r="H273" s="261"/>
      <c r="I273" s="114">
        <f>G273+H273</f>
        <v>0</v>
      </c>
      <c r="J273" s="261"/>
      <c r="K273" s="60"/>
      <c r="L273" s="114">
        <f>J273+K273</f>
        <v>0</v>
      </c>
      <c r="M273" s="320"/>
      <c r="N273" s="60"/>
      <c r="O273" s="114">
        <f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95"/>
        <v>0</v>
      </c>
      <c r="D274" s="229"/>
      <c r="E274" s="389"/>
      <c r="F274" s="400">
        <f>D274+E274</f>
        <v>0</v>
      </c>
      <c r="G274" s="229"/>
      <c r="H274" s="261"/>
      <c r="I274" s="114">
        <f>G274+H274</f>
        <v>0</v>
      </c>
      <c r="J274" s="261"/>
      <c r="K274" s="60"/>
      <c r="L274" s="114">
        <f>J274+K274</f>
        <v>0</v>
      </c>
      <c r="M274" s="320"/>
      <c r="N274" s="60"/>
      <c r="O274" s="114">
        <f>M274+N274</f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95"/>
        <v>0</v>
      </c>
      <c r="D275" s="229"/>
      <c r="E275" s="389"/>
      <c r="F275" s="400">
        <f>D275+E275</f>
        <v>0</v>
      </c>
      <c r="G275" s="229"/>
      <c r="H275" s="261"/>
      <c r="I275" s="114">
        <f>G275+H275</f>
        <v>0</v>
      </c>
      <c r="J275" s="261"/>
      <c r="K275" s="60"/>
      <c r="L275" s="114">
        <f>J275+K275</f>
        <v>0</v>
      </c>
      <c r="M275" s="320"/>
      <c r="N275" s="60"/>
      <c r="O275" s="114">
        <f>M275+N275</f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95"/>
        <v>0</v>
      </c>
      <c r="D276" s="230">
        <f t="shared" ref="D276:O276" si="109">SUM(D277:D279)</f>
        <v>0</v>
      </c>
      <c r="E276" s="392">
        <f t="shared" si="109"/>
        <v>0</v>
      </c>
      <c r="F276" s="400">
        <f t="shared" si="109"/>
        <v>0</v>
      </c>
      <c r="G276" s="230">
        <f t="shared" si="109"/>
        <v>0</v>
      </c>
      <c r="H276" s="121">
        <f t="shared" si="109"/>
        <v>0</v>
      </c>
      <c r="I276" s="114">
        <f t="shared" si="109"/>
        <v>0</v>
      </c>
      <c r="J276" s="121">
        <f t="shared" si="109"/>
        <v>0</v>
      </c>
      <c r="K276" s="113">
        <f t="shared" si="109"/>
        <v>0</v>
      </c>
      <c r="L276" s="114">
        <f t="shared" si="109"/>
        <v>0</v>
      </c>
      <c r="M276" s="58">
        <f t="shared" si="109"/>
        <v>0</v>
      </c>
      <c r="N276" s="113">
        <f t="shared" si="109"/>
        <v>0</v>
      </c>
      <c r="O276" s="114">
        <f t="shared" si="109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si="95"/>
        <v>0</v>
      </c>
      <c r="D277" s="229"/>
      <c r="E277" s="389"/>
      <c r="F277" s="400">
        <f>D277+E277</f>
        <v>0</v>
      </c>
      <c r="G277" s="229"/>
      <c r="H277" s="261"/>
      <c r="I277" s="114">
        <f>G277+H277</f>
        <v>0</v>
      </c>
      <c r="J277" s="261"/>
      <c r="K277" s="60"/>
      <c r="L277" s="114">
        <f>J277+K277</f>
        <v>0</v>
      </c>
      <c r="M277" s="320"/>
      <c r="N277" s="60"/>
      <c r="O277" s="114">
        <f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95"/>
        <v>0</v>
      </c>
      <c r="D278" s="229"/>
      <c r="E278" s="389"/>
      <c r="F278" s="400">
        <f>D278+E278</f>
        <v>0</v>
      </c>
      <c r="G278" s="229"/>
      <c r="H278" s="261"/>
      <c r="I278" s="114">
        <f>G278+H278</f>
        <v>0</v>
      </c>
      <c r="J278" s="261"/>
      <c r="K278" s="60"/>
      <c r="L278" s="114">
        <f>J278+K278</f>
        <v>0</v>
      </c>
      <c r="M278" s="320"/>
      <c r="N278" s="60"/>
      <c r="O278" s="114">
        <f>M278+N278</f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95"/>
        <v>0</v>
      </c>
      <c r="D279" s="229"/>
      <c r="E279" s="389"/>
      <c r="F279" s="400">
        <f>D279+E279</f>
        <v>0</v>
      </c>
      <c r="G279" s="229"/>
      <c r="H279" s="261"/>
      <c r="I279" s="114">
        <f>G279+H279</f>
        <v>0</v>
      </c>
      <c r="J279" s="261"/>
      <c r="K279" s="60"/>
      <c r="L279" s="114">
        <f>J279+K279</f>
        <v>0</v>
      </c>
      <c r="M279" s="320"/>
      <c r="N279" s="60"/>
      <c r="O279" s="114">
        <f>M279+N279</f>
        <v>0</v>
      </c>
      <c r="P279" s="111"/>
    </row>
    <row r="280" spans="1:16" ht="24" hidden="1" x14ac:dyDescent="0.25">
      <c r="A280" s="808">
        <v>7260</v>
      </c>
      <c r="B280" s="52" t="s">
        <v>255</v>
      </c>
      <c r="C280" s="53">
        <f t="shared" si="95"/>
        <v>0</v>
      </c>
      <c r="D280" s="228"/>
      <c r="E280" s="393"/>
      <c r="F280" s="411">
        <f>D280+E280</f>
        <v>0</v>
      </c>
      <c r="G280" s="228"/>
      <c r="H280" s="260"/>
      <c r="I280" s="120">
        <f>G280+H280</f>
        <v>0</v>
      </c>
      <c r="J280" s="260"/>
      <c r="K280" s="55"/>
      <c r="L280" s="120">
        <f>J280+K280</f>
        <v>0</v>
      </c>
      <c r="M280" s="319"/>
      <c r="N280" s="55"/>
      <c r="O280" s="120">
        <f>M280+N280</f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95"/>
        <v>0</v>
      </c>
      <c r="D281" s="237">
        <f t="shared" ref="D281:O281" si="110">D282</f>
        <v>0</v>
      </c>
      <c r="E281" s="608">
        <f t="shared" si="110"/>
        <v>0</v>
      </c>
      <c r="F281" s="600">
        <f t="shared" si="110"/>
        <v>0</v>
      </c>
      <c r="G281" s="237">
        <f t="shared" si="110"/>
        <v>0</v>
      </c>
      <c r="H281" s="268">
        <f t="shared" si="110"/>
        <v>0</v>
      </c>
      <c r="I281" s="166">
        <f t="shared" si="110"/>
        <v>0</v>
      </c>
      <c r="J281" s="268">
        <f t="shared" si="110"/>
        <v>0</v>
      </c>
      <c r="K281" s="165">
        <f t="shared" si="110"/>
        <v>0</v>
      </c>
      <c r="L281" s="166">
        <f t="shared" si="110"/>
        <v>0</v>
      </c>
      <c r="M281" s="164">
        <f t="shared" si="110"/>
        <v>0</v>
      </c>
      <c r="N281" s="165">
        <f t="shared" si="110"/>
        <v>0</v>
      </c>
      <c r="O281" s="166">
        <f t="shared" si="110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95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</row>
    <row r="283" spans="1:16" x14ac:dyDescent="0.25">
      <c r="A283" s="145"/>
      <c r="B283" s="57" t="s">
        <v>256</v>
      </c>
      <c r="C283" s="58">
        <f t="shared" si="95"/>
        <v>1462</v>
      </c>
      <c r="D283" s="230">
        <f t="shared" ref="D283:O283" si="111">SUM(D284:D285)</f>
        <v>0</v>
      </c>
      <c r="E283" s="392">
        <f t="shared" si="111"/>
        <v>0</v>
      </c>
      <c r="F283" s="400">
        <f t="shared" si="111"/>
        <v>0</v>
      </c>
      <c r="G283" s="230">
        <f t="shared" si="111"/>
        <v>0</v>
      </c>
      <c r="H283" s="121">
        <f t="shared" si="111"/>
        <v>0</v>
      </c>
      <c r="I283" s="114">
        <f t="shared" si="111"/>
        <v>0</v>
      </c>
      <c r="J283" s="121">
        <f t="shared" si="111"/>
        <v>1462</v>
      </c>
      <c r="K283" s="113">
        <f t="shared" si="111"/>
        <v>0</v>
      </c>
      <c r="L283" s="114">
        <f t="shared" si="111"/>
        <v>1462</v>
      </c>
      <c r="M283" s="58">
        <f t="shared" si="111"/>
        <v>0</v>
      </c>
      <c r="N283" s="113">
        <f t="shared" si="111"/>
        <v>0</v>
      </c>
      <c r="O283" s="114">
        <f t="shared" si="111"/>
        <v>0</v>
      </c>
      <c r="P283" s="111"/>
    </row>
    <row r="284" spans="1:16" x14ac:dyDescent="0.25">
      <c r="A284" s="145" t="s">
        <v>257</v>
      </c>
      <c r="B284" s="38" t="s">
        <v>258</v>
      </c>
      <c r="C284" s="58">
        <f t="shared" si="95"/>
        <v>1462</v>
      </c>
      <c r="D284" s="229"/>
      <c r="E284" s="389"/>
      <c r="F284" s="400">
        <f>D284+E284</f>
        <v>0</v>
      </c>
      <c r="G284" s="229"/>
      <c r="H284" s="261"/>
      <c r="I284" s="114">
        <f>G284+H284</f>
        <v>0</v>
      </c>
      <c r="J284" s="261">
        <v>1462</v>
      </c>
      <c r="K284" s="60"/>
      <c r="L284" s="114">
        <f>J284+K284</f>
        <v>1462</v>
      </c>
      <c r="M284" s="320"/>
      <c r="N284" s="60"/>
      <c r="O284" s="114">
        <f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95"/>
        <v>0</v>
      </c>
      <c r="D285" s="228"/>
      <c r="E285" s="393"/>
      <c r="F285" s="411">
        <f>D285+E285</f>
        <v>0</v>
      </c>
      <c r="G285" s="228"/>
      <c r="H285" s="260"/>
      <c r="I285" s="120">
        <f>G285+H285</f>
        <v>0</v>
      </c>
      <c r="J285" s="260"/>
      <c r="K285" s="55"/>
      <c r="L285" s="120">
        <f>J285+K285</f>
        <v>0</v>
      </c>
      <c r="M285" s="319"/>
      <c r="N285" s="55"/>
      <c r="O285" s="120">
        <f>M285+N285</f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95"/>
        <v>302135</v>
      </c>
      <c r="D286" s="239">
        <f t="shared" ref="D286:O286" si="112">SUM(D283,D269,D230,D195,D187,D173,D75,D53)</f>
        <v>294311</v>
      </c>
      <c r="E286" s="394">
        <f t="shared" si="112"/>
        <v>0</v>
      </c>
      <c r="F286" s="413">
        <f t="shared" si="112"/>
        <v>294311</v>
      </c>
      <c r="G286" s="239">
        <f t="shared" si="112"/>
        <v>0</v>
      </c>
      <c r="H286" s="174">
        <f t="shared" si="112"/>
        <v>0</v>
      </c>
      <c r="I286" s="290">
        <f t="shared" si="112"/>
        <v>0</v>
      </c>
      <c r="J286" s="174">
        <f t="shared" si="112"/>
        <v>7824</v>
      </c>
      <c r="K286" s="173">
        <f t="shared" si="112"/>
        <v>0</v>
      </c>
      <c r="L286" s="290">
        <f t="shared" si="112"/>
        <v>7824</v>
      </c>
      <c r="M286" s="308">
        <f t="shared" si="112"/>
        <v>0</v>
      </c>
      <c r="N286" s="173">
        <f t="shared" si="112"/>
        <v>0</v>
      </c>
      <c r="O286" s="290">
        <f t="shared" si="112"/>
        <v>0</v>
      </c>
      <c r="P286" s="348"/>
    </row>
    <row r="287" spans="1:16" s="21" customFormat="1" ht="13.5" thickTop="1" thickBot="1" x14ac:dyDescent="0.3">
      <c r="A287" s="826" t="s">
        <v>262</v>
      </c>
      <c r="B287" s="827"/>
      <c r="C287" s="181">
        <f t="shared" si="95"/>
        <v>-2200</v>
      </c>
      <c r="D287" s="240">
        <f t="shared" ref="D287:I287" si="113">SUM(D24,D25,D41)-D51</f>
        <v>0</v>
      </c>
      <c r="E287" s="395">
        <f t="shared" si="113"/>
        <v>0</v>
      </c>
      <c r="F287" s="414">
        <f t="shared" si="113"/>
        <v>0</v>
      </c>
      <c r="G287" s="240">
        <f t="shared" si="113"/>
        <v>0</v>
      </c>
      <c r="H287" s="270">
        <f t="shared" si="113"/>
        <v>0</v>
      </c>
      <c r="I287" s="291">
        <f t="shared" si="113"/>
        <v>0</v>
      </c>
      <c r="J287" s="270">
        <f>(J26+J43)-J51</f>
        <v>-2200</v>
      </c>
      <c r="K287" s="176">
        <f>(K26+K43)-K51</f>
        <v>0</v>
      </c>
      <c r="L287" s="291">
        <f>(L26+L43)-L51</f>
        <v>-2200</v>
      </c>
      <c r="M287" s="181">
        <f>M45-M51</f>
        <v>0</v>
      </c>
      <c r="N287" s="176">
        <f>N45-N51</f>
        <v>0</v>
      </c>
      <c r="O287" s="291">
        <f>O45-O51</f>
        <v>0</v>
      </c>
      <c r="P287" s="183"/>
    </row>
    <row r="288" spans="1:16" s="21" customFormat="1" ht="12.75" thickTop="1" x14ac:dyDescent="0.25">
      <c r="A288" s="828" t="s">
        <v>263</v>
      </c>
      <c r="B288" s="829"/>
      <c r="C288" s="161">
        <f t="shared" si="95"/>
        <v>2200</v>
      </c>
      <c r="D288" s="241">
        <f t="shared" ref="D288:O288" si="114">SUM(D289,D290)-D297+D298</f>
        <v>0</v>
      </c>
      <c r="E288" s="396">
        <f t="shared" si="114"/>
        <v>0</v>
      </c>
      <c r="F288" s="415">
        <f t="shared" si="114"/>
        <v>0</v>
      </c>
      <c r="G288" s="241">
        <f t="shared" si="114"/>
        <v>0</v>
      </c>
      <c r="H288" s="271">
        <f t="shared" si="114"/>
        <v>0</v>
      </c>
      <c r="I288" s="159">
        <f t="shared" si="114"/>
        <v>0</v>
      </c>
      <c r="J288" s="271">
        <f t="shared" si="114"/>
        <v>2200</v>
      </c>
      <c r="K288" s="158">
        <f t="shared" si="114"/>
        <v>0</v>
      </c>
      <c r="L288" s="159">
        <f t="shared" si="114"/>
        <v>2200</v>
      </c>
      <c r="M288" s="161">
        <f t="shared" si="114"/>
        <v>0</v>
      </c>
      <c r="N288" s="158">
        <f t="shared" si="114"/>
        <v>0</v>
      </c>
      <c r="O288" s="159">
        <f t="shared" si="114"/>
        <v>0</v>
      </c>
      <c r="P288" s="34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95"/>
        <v>2200</v>
      </c>
      <c r="D289" s="223">
        <f t="shared" ref="D289:O289" si="115">D21-D283</f>
        <v>0</v>
      </c>
      <c r="E289" s="380">
        <f t="shared" si="115"/>
        <v>0</v>
      </c>
      <c r="F289" s="406">
        <f t="shared" si="115"/>
        <v>0</v>
      </c>
      <c r="G289" s="223">
        <f t="shared" si="115"/>
        <v>0</v>
      </c>
      <c r="H289" s="256">
        <f t="shared" si="115"/>
        <v>0</v>
      </c>
      <c r="I289" s="91">
        <f t="shared" si="115"/>
        <v>0</v>
      </c>
      <c r="J289" s="256">
        <f t="shared" si="115"/>
        <v>2200</v>
      </c>
      <c r="K289" s="90">
        <f t="shared" si="115"/>
        <v>0</v>
      </c>
      <c r="L289" s="91">
        <f t="shared" si="115"/>
        <v>2200</v>
      </c>
      <c r="M289" s="89">
        <f t="shared" si="115"/>
        <v>0</v>
      </c>
      <c r="N289" s="90">
        <f t="shared" si="115"/>
        <v>0</v>
      </c>
      <c r="O289" s="91">
        <f t="shared" si="115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95"/>
        <v>0</v>
      </c>
      <c r="D290" s="241">
        <f t="shared" ref="D290:O290" si="116">SUM(D291,D293,D295)-SUM(D292,D294,D296)</f>
        <v>0</v>
      </c>
      <c r="E290" s="396">
        <f t="shared" si="116"/>
        <v>0</v>
      </c>
      <c r="F290" s="415">
        <f t="shared" si="116"/>
        <v>0</v>
      </c>
      <c r="G290" s="241">
        <f t="shared" si="116"/>
        <v>0</v>
      </c>
      <c r="H290" s="271">
        <f t="shared" si="116"/>
        <v>0</v>
      </c>
      <c r="I290" s="159">
        <f t="shared" si="116"/>
        <v>0</v>
      </c>
      <c r="J290" s="271">
        <f t="shared" si="116"/>
        <v>0</v>
      </c>
      <c r="K290" s="158">
        <f t="shared" si="116"/>
        <v>0</v>
      </c>
      <c r="L290" s="159">
        <f t="shared" si="116"/>
        <v>0</v>
      </c>
      <c r="M290" s="161">
        <f t="shared" si="116"/>
        <v>0</v>
      </c>
      <c r="N290" s="158">
        <f t="shared" si="116"/>
        <v>0</v>
      </c>
      <c r="O290" s="159">
        <f t="shared" si="116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95"/>
        <v>0</v>
      </c>
      <c r="D291" s="238"/>
      <c r="E291" s="609"/>
      <c r="F291" s="555">
        <f t="shared" ref="F291:F298" si="117">D291+E291</f>
        <v>0</v>
      </c>
      <c r="G291" s="238"/>
      <c r="H291" s="269"/>
      <c r="I291" s="304">
        <f t="shared" ref="I291:I298" si="118">G291+H291</f>
        <v>0</v>
      </c>
      <c r="J291" s="269"/>
      <c r="K291" s="66"/>
      <c r="L291" s="304">
        <f t="shared" ref="L291:L298" si="119">J291+K291</f>
        <v>0</v>
      </c>
      <c r="M291" s="326"/>
      <c r="N291" s="66"/>
      <c r="O291" s="304">
        <f t="shared" ref="O291:O298" si="120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95"/>
        <v>0</v>
      </c>
      <c r="D292" s="229"/>
      <c r="E292" s="389"/>
      <c r="F292" s="400">
        <f t="shared" si="117"/>
        <v>0</v>
      </c>
      <c r="G292" s="229"/>
      <c r="H292" s="261"/>
      <c r="I292" s="114">
        <f t="shared" si="118"/>
        <v>0</v>
      </c>
      <c r="J292" s="261"/>
      <c r="K292" s="60"/>
      <c r="L292" s="114">
        <f t="shared" si="119"/>
        <v>0</v>
      </c>
      <c r="M292" s="320"/>
      <c r="N292" s="60"/>
      <c r="O292" s="114">
        <f t="shared" si="120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95"/>
        <v>0</v>
      </c>
      <c r="D293" s="229"/>
      <c r="E293" s="389"/>
      <c r="F293" s="400">
        <f t="shared" si="117"/>
        <v>0</v>
      </c>
      <c r="G293" s="229"/>
      <c r="H293" s="261"/>
      <c r="I293" s="114">
        <f t="shared" si="118"/>
        <v>0</v>
      </c>
      <c r="J293" s="261"/>
      <c r="K293" s="60"/>
      <c r="L293" s="114">
        <f t="shared" si="119"/>
        <v>0</v>
      </c>
      <c r="M293" s="320"/>
      <c r="N293" s="60"/>
      <c r="O293" s="114">
        <f t="shared" si="120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 t="shared" si="95"/>
        <v>0</v>
      </c>
      <c r="D294" s="229"/>
      <c r="E294" s="389"/>
      <c r="F294" s="400">
        <f t="shared" si="117"/>
        <v>0</v>
      </c>
      <c r="G294" s="229"/>
      <c r="H294" s="261"/>
      <c r="I294" s="114">
        <f t="shared" si="118"/>
        <v>0</v>
      </c>
      <c r="J294" s="261"/>
      <c r="K294" s="60"/>
      <c r="L294" s="114">
        <f t="shared" si="119"/>
        <v>0</v>
      </c>
      <c r="M294" s="320"/>
      <c r="N294" s="60"/>
      <c r="O294" s="114">
        <f t="shared" si="120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95"/>
        <v>0</v>
      </c>
      <c r="D295" s="229"/>
      <c r="E295" s="389"/>
      <c r="F295" s="400">
        <f t="shared" si="117"/>
        <v>0</v>
      </c>
      <c r="G295" s="229"/>
      <c r="H295" s="261"/>
      <c r="I295" s="114">
        <f t="shared" si="118"/>
        <v>0</v>
      </c>
      <c r="J295" s="261"/>
      <c r="K295" s="60"/>
      <c r="L295" s="114">
        <f t="shared" si="119"/>
        <v>0</v>
      </c>
      <c r="M295" s="320"/>
      <c r="N295" s="60"/>
      <c r="O295" s="114">
        <f t="shared" si="120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95"/>
        <v>0</v>
      </c>
      <c r="D296" s="234"/>
      <c r="E296" s="604"/>
      <c r="F296" s="605">
        <f t="shared" si="117"/>
        <v>0</v>
      </c>
      <c r="G296" s="234"/>
      <c r="H296" s="265"/>
      <c r="I296" s="305">
        <f t="shared" si="118"/>
        <v>0</v>
      </c>
      <c r="J296" s="265"/>
      <c r="K296" s="129"/>
      <c r="L296" s="305">
        <f t="shared" si="119"/>
        <v>0</v>
      </c>
      <c r="M296" s="323"/>
      <c r="N296" s="129"/>
      <c r="O296" s="305">
        <f t="shared" si="120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95"/>
        <v>0</v>
      </c>
      <c r="D297" s="242"/>
      <c r="E297" s="610"/>
      <c r="F297" s="414">
        <f t="shared" si="117"/>
        <v>0</v>
      </c>
      <c r="G297" s="242"/>
      <c r="H297" s="272"/>
      <c r="I297" s="291">
        <f t="shared" si="118"/>
        <v>0</v>
      </c>
      <c r="J297" s="272"/>
      <c r="K297" s="182"/>
      <c r="L297" s="291">
        <f t="shared" si="119"/>
        <v>0</v>
      </c>
      <c r="M297" s="327"/>
      <c r="N297" s="182"/>
      <c r="O297" s="291">
        <f t="shared" si="120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95"/>
        <v>0</v>
      </c>
      <c r="D298" s="233"/>
      <c r="E298" s="603"/>
      <c r="F298" s="402">
        <f t="shared" si="117"/>
        <v>0</v>
      </c>
      <c r="G298" s="233"/>
      <c r="H298" s="264"/>
      <c r="I298" s="117">
        <f t="shared" si="118"/>
        <v>0</v>
      </c>
      <c r="J298" s="264"/>
      <c r="K298" s="122"/>
      <c r="L298" s="117">
        <f t="shared" si="119"/>
        <v>0</v>
      </c>
      <c r="M298" s="322"/>
      <c r="N298" s="122"/>
      <c r="O298" s="117">
        <f t="shared" si="120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Cahu643NDrrtPK9EgO1tD9865eKDSrW7wBFC/ABAHQ+JN5/mxgQPZzH1pPnYweTS6a1cjw1ecJa8kq2czKEMYQ==" saltValue="Dj1c3g0jeneDLIXLLNstzw==" spinCount="100000" sheet="1" objects="1" scenarios="1" formatCells="0" formatColumns="0" formatRows="0"/>
  <autoFilter ref="A18:P298">
    <filterColumn colId="2">
      <filters blank="1">
        <filter val="1 462"/>
        <filter val="1 600"/>
        <filter val="1 915"/>
        <filter val="110"/>
        <filter val="115 624"/>
        <filter val="134 907"/>
        <filter val="14 959"/>
        <filter val="2 200"/>
        <filter val="-2 200"/>
        <filter val="2 500"/>
        <filter val="20 000"/>
        <filter val="221 968"/>
        <filter val="23 667"/>
        <filter val="266 006"/>
        <filter val="271 960"/>
        <filter val="28 713"/>
        <filter val="294 311"/>
        <filter val="3 662"/>
        <filter val="3 667"/>
        <filter val="3 908"/>
        <filter val="300 673"/>
        <filter val="302 135"/>
        <filter val="33 300"/>
        <filter val="35 800"/>
        <filter val="37 715"/>
        <filter val="4 162"/>
        <filter val="4 324"/>
        <filter val="4 723"/>
        <filter val="5 000"/>
        <filter val="5 046"/>
        <filter val="5 954"/>
        <filter val="81 951"/>
        <filter val="815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40.pielikums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Q315"/>
  <sheetViews>
    <sheetView view="pageLayout" zoomScaleNormal="100" workbookViewId="0">
      <selection activeCell="U7" sqref="U7"/>
    </sheetView>
  </sheetViews>
  <sheetFormatPr defaultColWidth="9.140625"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7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8.14062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787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788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789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790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537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4.75" customHeight="1" x14ac:dyDescent="0.25">
      <c r="A7" s="2" t="s">
        <v>4</v>
      </c>
      <c r="B7" s="3"/>
      <c r="C7" s="869" t="s">
        <v>791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792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 t="s">
        <v>793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794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760665</v>
      </c>
      <c r="D20" s="210">
        <f>SUM(D21,D24,D25,D41,D43)</f>
        <v>318758</v>
      </c>
      <c r="E20" s="371">
        <f t="shared" ref="E20:F20" si="0">SUM(E21,E24,E25,E41,E43)</f>
        <v>0</v>
      </c>
      <c r="F20" s="398">
        <f t="shared" si="0"/>
        <v>318758</v>
      </c>
      <c r="G20" s="210">
        <f>SUM(G21,G24,G43)</f>
        <v>430139</v>
      </c>
      <c r="H20" s="245">
        <f t="shared" ref="H20:I20" si="1">SUM(H21,H24,H43)</f>
        <v>0</v>
      </c>
      <c r="I20" s="26">
        <f t="shared" si="1"/>
        <v>430139</v>
      </c>
      <c r="J20" s="245">
        <f>SUM(J21,J26,J43)</f>
        <v>11768</v>
      </c>
      <c r="K20" s="25">
        <f t="shared" ref="K20:L20" si="2">SUM(K21,K26,K43)</f>
        <v>0</v>
      </c>
      <c r="L20" s="26">
        <f t="shared" si="2"/>
        <v>11768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</row>
    <row r="21" spans="1:16" ht="12.75" thickTop="1" x14ac:dyDescent="0.25">
      <c r="A21" s="27"/>
      <c r="B21" s="28" t="s">
        <v>20</v>
      </c>
      <c r="C21" s="29">
        <f t="shared" ref="C21:C84" si="4">F21+I21+L21+O21</f>
        <v>1493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246">
        <f t="shared" ref="H21:I21" si="6">SUM(H22:H23)</f>
        <v>0</v>
      </c>
      <c r="I21" s="31">
        <f t="shared" si="6"/>
        <v>0</v>
      </c>
      <c r="J21" s="246">
        <f>SUM(J22:J23)</f>
        <v>1493</v>
      </c>
      <c r="K21" s="30">
        <f t="shared" ref="K21:L21" si="7">SUM(K22:K23)</f>
        <v>0</v>
      </c>
      <c r="L21" s="31">
        <f t="shared" si="7"/>
        <v>1493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</row>
    <row r="22" spans="1:16" hidden="1" x14ac:dyDescent="0.25">
      <c r="A22" s="32"/>
      <c r="B22" s="33" t="s">
        <v>21</v>
      </c>
      <c r="C22" s="34">
        <f t="shared" si="4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x14ac:dyDescent="0.25">
      <c r="A23" s="37"/>
      <c r="B23" s="38" t="s">
        <v>22</v>
      </c>
      <c r="C23" s="39">
        <f t="shared" si="4"/>
        <v>1493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>
        <v>1493</v>
      </c>
      <c r="K23" s="40"/>
      <c r="L23" s="303">
        <f>J23+K23</f>
        <v>1493</v>
      </c>
      <c r="M23" s="363"/>
      <c r="N23" s="40"/>
      <c r="O23" s="303">
        <f>M23+N23</f>
        <v>0</v>
      </c>
      <c r="P23" s="167"/>
    </row>
    <row r="24" spans="1:16" s="21" customFormat="1" ht="24.75" thickBot="1" x14ac:dyDescent="0.3">
      <c r="A24" s="41">
        <v>19300</v>
      </c>
      <c r="B24" s="41" t="s">
        <v>304</v>
      </c>
      <c r="C24" s="42">
        <f>F24+I24</f>
        <v>748897</v>
      </c>
      <c r="D24" s="214">
        <v>318758</v>
      </c>
      <c r="E24" s="537"/>
      <c r="F24" s="549">
        <f>D24+E24</f>
        <v>318758</v>
      </c>
      <c r="G24" s="214">
        <f>427591+2548</f>
        <v>430139</v>
      </c>
      <c r="H24" s="249"/>
      <c r="I24" s="354">
        <f>G24+H24</f>
        <v>430139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thickTop="1" x14ac:dyDescent="0.25">
      <c r="A26" s="46">
        <v>21300</v>
      </c>
      <c r="B26" s="46" t="s">
        <v>305</v>
      </c>
      <c r="C26" s="47">
        <f>L26</f>
        <v>10250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10250</v>
      </c>
      <c r="K26" s="50">
        <f t="shared" ref="K26:L26" si="9">SUM(K27,K31,K33,K36)</f>
        <v>0</v>
      </c>
      <c r="L26" s="117">
        <f t="shared" si="9"/>
        <v>10250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" hidden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17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17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x14ac:dyDescent="0.25">
      <c r="A33" s="51">
        <v>21380</v>
      </c>
      <c r="B33" s="46" t="s">
        <v>31</v>
      </c>
      <c r="C33" s="47">
        <f t="shared" si="10"/>
        <v>5595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5595</v>
      </c>
      <c r="K33" s="50">
        <f t="shared" ref="K33:L33" si="13">SUM(K34:K35)</f>
        <v>0</v>
      </c>
      <c r="L33" s="117">
        <f t="shared" si="13"/>
        <v>5595</v>
      </c>
      <c r="M33" s="312" t="s">
        <v>23</v>
      </c>
      <c r="N33" s="48" t="s">
        <v>23</v>
      </c>
      <c r="O33" s="49" t="s">
        <v>23</v>
      </c>
      <c r="P33" s="332"/>
    </row>
    <row r="34" spans="1:16" x14ac:dyDescent="0.25">
      <c r="A34" s="33">
        <v>21381</v>
      </c>
      <c r="B34" s="52" t="s">
        <v>306</v>
      </c>
      <c r="C34" s="53">
        <f t="shared" si="10"/>
        <v>5595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>
        <v>5595</v>
      </c>
      <c r="K34" s="55"/>
      <c r="L34" s="353">
        <f>J34+K34</f>
        <v>5595</v>
      </c>
      <c r="M34" s="313" t="s">
        <v>23</v>
      </c>
      <c r="N34" s="54" t="s">
        <v>23</v>
      </c>
      <c r="O34" s="56" t="s">
        <v>23</v>
      </c>
      <c r="P34" s="333"/>
    </row>
    <row r="35" spans="1:16" ht="24" hidden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customHeight="1" x14ac:dyDescent="0.25">
      <c r="A36" s="51">
        <v>21390</v>
      </c>
      <c r="B36" s="46" t="s">
        <v>307</v>
      </c>
      <c r="C36" s="47">
        <f t="shared" si="10"/>
        <v>4655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4655</v>
      </c>
      <c r="K36" s="50">
        <f t="shared" ref="K36:L36" si="14">SUM(K37:K40)</f>
        <v>0</v>
      </c>
      <c r="L36" s="117">
        <f t="shared" si="14"/>
        <v>4655</v>
      </c>
      <c r="M36" s="312" t="s">
        <v>23</v>
      </c>
      <c r="N36" s="48" t="s">
        <v>23</v>
      </c>
      <c r="O36" s="49" t="s">
        <v>23</v>
      </c>
      <c r="P36" s="332"/>
    </row>
    <row r="37" spans="1:16" ht="24" hidden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idden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idden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" x14ac:dyDescent="0.25">
      <c r="A40" s="188">
        <v>21399</v>
      </c>
      <c r="B40" s="163" t="s">
        <v>36</v>
      </c>
      <c r="C40" s="164">
        <f t="shared" si="10"/>
        <v>4655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>
        <v>4655</v>
      </c>
      <c r="K40" s="189"/>
      <c r="L40" s="597">
        <f>J40+K40</f>
        <v>4655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 t="shared" ref="E41:F41" si="15">SUM(E42)</f>
        <v>0</v>
      </c>
      <c r="F41" s="409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x14ac:dyDescent="0.25">
      <c r="A43" s="51">
        <v>21490</v>
      </c>
      <c r="B43" s="46" t="s">
        <v>38</v>
      </c>
      <c r="C43" s="68">
        <f>F43+I43+L43</f>
        <v>25</v>
      </c>
      <c r="D43" s="74">
        <f>D44</f>
        <v>0</v>
      </c>
      <c r="E43" s="513">
        <f t="shared" ref="E43:L43" si="16">E44</f>
        <v>0</v>
      </c>
      <c r="F43" s="530">
        <f t="shared" si="16"/>
        <v>0</v>
      </c>
      <c r="G43" s="74">
        <f t="shared" si="16"/>
        <v>0</v>
      </c>
      <c r="H43" s="202">
        <f t="shared" si="16"/>
        <v>0</v>
      </c>
      <c r="I43" s="288">
        <f t="shared" si="16"/>
        <v>0</v>
      </c>
      <c r="J43" s="202">
        <f t="shared" si="16"/>
        <v>25</v>
      </c>
      <c r="K43" s="75">
        <f t="shared" si="16"/>
        <v>0</v>
      </c>
      <c r="L43" s="288">
        <f t="shared" si="16"/>
        <v>25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x14ac:dyDescent="0.25">
      <c r="A44" s="38">
        <v>21499</v>
      </c>
      <c r="B44" s="57" t="s">
        <v>39</v>
      </c>
      <c r="C44" s="206">
        <f>F44+I44+L44</f>
        <v>25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>
        <v>25</v>
      </c>
      <c r="K44" s="70"/>
      <c r="L44" s="355">
        <f>J44+K44</f>
        <v>25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760665</v>
      </c>
      <c r="D50" s="223">
        <f>SUM(D51,D283)</f>
        <v>318758</v>
      </c>
      <c r="E50" s="380">
        <f t="shared" ref="E50:F50" si="19">SUM(E51,E283)</f>
        <v>0</v>
      </c>
      <c r="F50" s="406">
        <f t="shared" si="19"/>
        <v>318758</v>
      </c>
      <c r="G50" s="223">
        <f>SUM(G51,G283)</f>
        <v>430139</v>
      </c>
      <c r="H50" s="256">
        <f t="shared" ref="H50:I50" si="20">SUM(H51,H283)</f>
        <v>-1.1368683772161603E-13</v>
      </c>
      <c r="I50" s="91">
        <f t="shared" si="20"/>
        <v>430139</v>
      </c>
      <c r="J50" s="256">
        <f>SUM(J51,J283)</f>
        <v>11768</v>
      </c>
      <c r="K50" s="90">
        <f t="shared" ref="K50:L50" si="21">SUM(K51,K283)</f>
        <v>0</v>
      </c>
      <c r="L50" s="91">
        <f t="shared" si="21"/>
        <v>11768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760665</v>
      </c>
      <c r="D51" s="224">
        <f>SUM(D52,D194)</f>
        <v>318758</v>
      </c>
      <c r="E51" s="381">
        <f t="shared" ref="E51:F51" si="23">SUM(E52,E194)</f>
        <v>0</v>
      </c>
      <c r="F51" s="407">
        <f t="shared" si="23"/>
        <v>318758</v>
      </c>
      <c r="G51" s="224">
        <f>SUM(G52,G194)</f>
        <v>430139</v>
      </c>
      <c r="H51" s="257">
        <f t="shared" ref="H51:I51" si="24">SUM(H52,H194)</f>
        <v>-1.1368683772161603E-13</v>
      </c>
      <c r="I51" s="96">
        <f t="shared" si="24"/>
        <v>430139</v>
      </c>
      <c r="J51" s="257">
        <f>SUM(J52,J194)</f>
        <v>11768</v>
      </c>
      <c r="K51" s="95">
        <f t="shared" ref="K51:L51" si="25">SUM(K52,K194)</f>
        <v>0</v>
      </c>
      <c r="L51" s="96">
        <f t="shared" si="25"/>
        <v>11768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743809</v>
      </c>
      <c r="D52" s="225">
        <f>SUM(D53,D75,D173,D187)</f>
        <v>307395</v>
      </c>
      <c r="E52" s="382">
        <f t="shared" ref="E52:F52" si="27">SUM(E53,E75,E173,E187)</f>
        <v>0</v>
      </c>
      <c r="F52" s="408">
        <f t="shared" si="27"/>
        <v>307395</v>
      </c>
      <c r="G52" s="225">
        <f>SUM(G53,G75,G173,G187)</f>
        <v>428696</v>
      </c>
      <c r="H52" s="258">
        <f t="shared" ref="H52:I52" si="28">SUM(H53,H75,H173,H187)</f>
        <v>-1.1368683772161603E-13</v>
      </c>
      <c r="I52" s="100">
        <f t="shared" si="28"/>
        <v>428696</v>
      </c>
      <c r="J52" s="258">
        <f>SUM(J53,J75,J173,J187)</f>
        <v>7718</v>
      </c>
      <c r="K52" s="99">
        <f t="shared" ref="K52:L52" si="29">SUM(K53,K75,K173,K187)</f>
        <v>0</v>
      </c>
      <c r="L52" s="100">
        <f t="shared" si="29"/>
        <v>7718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2"/>
    </row>
    <row r="53" spans="1:16" s="21" customFormat="1" x14ac:dyDescent="0.25">
      <c r="A53" s="101">
        <v>1000</v>
      </c>
      <c r="B53" s="101" t="s">
        <v>47</v>
      </c>
      <c r="C53" s="102">
        <f t="shared" si="4"/>
        <v>657848</v>
      </c>
      <c r="D53" s="226">
        <f>SUM(D54,D67)</f>
        <v>237049</v>
      </c>
      <c r="E53" s="386">
        <f t="shared" ref="E53:F53" si="31">SUM(E54,E67)</f>
        <v>0</v>
      </c>
      <c r="F53" s="410">
        <f t="shared" si="31"/>
        <v>237049</v>
      </c>
      <c r="G53" s="226">
        <f>SUM(G54,G67)</f>
        <v>420799</v>
      </c>
      <c r="H53" s="259">
        <f t="shared" ref="H53:I53" si="32">SUM(H54,H67)</f>
        <v>0</v>
      </c>
      <c r="I53" s="104">
        <f t="shared" si="32"/>
        <v>420799</v>
      </c>
      <c r="J53" s="259">
        <f>SUM(J54,J67)</f>
        <v>0</v>
      </c>
      <c r="K53" s="103">
        <f t="shared" ref="K53:L53" si="33">SUM(K54,K67)</f>
        <v>0</v>
      </c>
      <c r="L53" s="104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</row>
    <row r="54" spans="1:16" x14ac:dyDescent="0.25">
      <c r="A54" s="46">
        <v>1100</v>
      </c>
      <c r="B54" s="105" t="s">
        <v>48</v>
      </c>
      <c r="C54" s="47">
        <f t="shared" si="4"/>
        <v>497186</v>
      </c>
      <c r="D54" s="227">
        <f>SUM(D55,D58,D66)</f>
        <v>160178</v>
      </c>
      <c r="E54" s="387">
        <f t="shared" ref="E54:F54" si="35">SUM(E55,E58,E66)</f>
        <v>0</v>
      </c>
      <c r="F54" s="402">
        <f t="shared" si="35"/>
        <v>160178</v>
      </c>
      <c r="G54" s="227">
        <f>SUM(G55,G58,G66)</f>
        <v>337008</v>
      </c>
      <c r="H54" s="106">
        <f t="shared" ref="H54:I54" si="36">SUM(H55,H58,H66)</f>
        <v>0</v>
      </c>
      <c r="I54" s="117">
        <f t="shared" si="36"/>
        <v>337008</v>
      </c>
      <c r="J54" s="106">
        <f>SUM(J55,J58,J66)</f>
        <v>0</v>
      </c>
      <c r="K54" s="50">
        <f t="shared" ref="K54:L54" si="37">SUM(K55,K58,K66)</f>
        <v>0</v>
      </c>
      <c r="L54" s="117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</row>
    <row r="55" spans="1:16" x14ac:dyDescent="0.25">
      <c r="A55" s="107">
        <v>1110</v>
      </c>
      <c r="B55" s="78" t="s">
        <v>49</v>
      </c>
      <c r="C55" s="84">
        <f t="shared" si="4"/>
        <v>452512</v>
      </c>
      <c r="D55" s="132">
        <f>SUM(D56:D57)</f>
        <v>128932</v>
      </c>
      <c r="E55" s="516">
        <f t="shared" ref="E55:F55" si="39">SUM(E56:E57)</f>
        <v>0</v>
      </c>
      <c r="F55" s="533">
        <f t="shared" si="39"/>
        <v>128932</v>
      </c>
      <c r="G55" s="132">
        <f>SUM(G56:G57)</f>
        <v>323580</v>
      </c>
      <c r="H55" s="205">
        <f t="shared" ref="H55:I55" si="40">SUM(H56:H57)</f>
        <v>0</v>
      </c>
      <c r="I55" s="109">
        <f t="shared" si="40"/>
        <v>323580</v>
      </c>
      <c r="J55" s="205">
        <f>SUM(J56:J57)</f>
        <v>0</v>
      </c>
      <c r="K55" s="108">
        <f t="shared" ref="K55:L55" si="41">SUM(K56:K57)</f>
        <v>0</v>
      </c>
      <c r="L55" s="109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692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/>
      <c r="E56" s="393"/>
      <c r="F56" s="411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20">
        <f t="shared" ref="L56:L57" si="45">J56+K56</f>
        <v>0</v>
      </c>
      <c r="M56" s="319"/>
      <c r="N56" s="55"/>
      <c r="O56" s="120">
        <f>M56+N56</f>
        <v>0</v>
      </c>
      <c r="P56" s="110"/>
    </row>
    <row r="57" spans="1:16" ht="54" customHeight="1" x14ac:dyDescent="0.25">
      <c r="A57" s="38">
        <v>1119</v>
      </c>
      <c r="B57" s="57" t="s">
        <v>51</v>
      </c>
      <c r="C57" s="533">
        <f t="shared" si="4"/>
        <v>452512</v>
      </c>
      <c r="D57" s="228">
        <v>128932</v>
      </c>
      <c r="E57" s="393"/>
      <c r="F57" s="533">
        <f t="shared" si="43"/>
        <v>128932</v>
      </c>
      <c r="G57" s="228">
        <v>323580</v>
      </c>
      <c r="H57" s="260"/>
      <c r="I57" s="109">
        <f t="shared" si="44"/>
        <v>323580</v>
      </c>
      <c r="J57" s="260"/>
      <c r="K57" s="55"/>
      <c r="L57" s="109">
        <f t="shared" si="45"/>
        <v>0</v>
      </c>
      <c r="M57" s="319"/>
      <c r="N57" s="55"/>
      <c r="O57" s="109">
        <f>M57+N57</f>
        <v>0</v>
      </c>
      <c r="P57" s="110"/>
    </row>
    <row r="58" spans="1:16" x14ac:dyDescent="0.25">
      <c r="A58" s="112">
        <v>1140</v>
      </c>
      <c r="B58" s="57" t="s">
        <v>295</v>
      </c>
      <c r="C58" s="400">
        <f t="shared" si="4"/>
        <v>42536</v>
      </c>
      <c r="D58" s="232">
        <f>SUM(D59:D65)</f>
        <v>29108</v>
      </c>
      <c r="E58" s="388">
        <f t="shared" ref="E58:F58" si="46">SUM(E59:E65)</f>
        <v>0</v>
      </c>
      <c r="F58" s="400">
        <f t="shared" si="46"/>
        <v>29108</v>
      </c>
      <c r="G58" s="232">
        <f>SUM(G59:G65)</f>
        <v>13428</v>
      </c>
      <c r="H58" s="263">
        <f t="shared" ref="H58:I58" si="47">SUM(H59:H65)</f>
        <v>0</v>
      </c>
      <c r="I58" s="114">
        <f t="shared" si="47"/>
        <v>13428</v>
      </c>
      <c r="J58" s="263">
        <f>SUM(J59:J65)</f>
        <v>0</v>
      </c>
      <c r="K58" s="119">
        <f t="shared" ref="K58:L58" si="48">SUM(K59:K65)</f>
        <v>0</v>
      </c>
      <c r="L58" s="114">
        <f t="shared" si="48"/>
        <v>0</v>
      </c>
      <c r="M58" s="53">
        <f>SUM(M59:M65)</f>
        <v>0</v>
      </c>
      <c r="N58" s="119">
        <f t="shared" ref="N58:O58" si="49">SUM(N59:N65)</f>
        <v>0</v>
      </c>
      <c r="O58" s="114">
        <f t="shared" si="49"/>
        <v>0</v>
      </c>
      <c r="P58" s="110"/>
    </row>
    <row r="59" spans="1:16" x14ac:dyDescent="0.25">
      <c r="A59" s="38">
        <v>1141</v>
      </c>
      <c r="B59" s="57" t="s">
        <v>52</v>
      </c>
      <c r="C59" s="400">
        <f t="shared" si="4"/>
        <v>4153</v>
      </c>
      <c r="D59" s="228">
        <v>4153</v>
      </c>
      <c r="E59" s="393"/>
      <c r="F59" s="400">
        <f t="shared" ref="F59:F66" si="50">D59+E59</f>
        <v>4153</v>
      </c>
      <c r="G59" s="228"/>
      <c r="H59" s="260"/>
      <c r="I59" s="114">
        <f t="shared" ref="I59:I66" si="51">G59+H59</f>
        <v>0</v>
      </c>
      <c r="J59" s="260"/>
      <c r="K59" s="55"/>
      <c r="L59" s="114">
        <f t="shared" ref="L59:L66" si="52">J59+K59</f>
        <v>0</v>
      </c>
      <c r="M59" s="319"/>
      <c r="N59" s="55"/>
      <c r="O59" s="114">
        <f t="shared" ref="O59:O66" si="53">M59+N59</f>
        <v>0</v>
      </c>
      <c r="P59" s="110"/>
    </row>
    <row r="60" spans="1:16" ht="33" customHeight="1" x14ac:dyDescent="0.25">
      <c r="A60" s="38">
        <v>1142</v>
      </c>
      <c r="B60" s="57" t="s">
        <v>53</v>
      </c>
      <c r="C60" s="605">
        <f t="shared" si="4"/>
        <v>1093</v>
      </c>
      <c r="D60" s="228">
        <v>1093</v>
      </c>
      <c r="E60" s="393"/>
      <c r="F60" s="605">
        <f t="shared" si="50"/>
        <v>1093</v>
      </c>
      <c r="G60" s="228"/>
      <c r="H60" s="260"/>
      <c r="I60" s="305">
        <f t="shared" si="51"/>
        <v>0</v>
      </c>
      <c r="J60" s="260"/>
      <c r="K60" s="55"/>
      <c r="L60" s="305">
        <f>J60+K60</f>
        <v>0</v>
      </c>
      <c r="M60" s="319"/>
      <c r="N60" s="55"/>
      <c r="O60" s="305">
        <f t="shared" si="53"/>
        <v>0</v>
      </c>
      <c r="P60" s="110"/>
    </row>
    <row r="61" spans="1:16" ht="24" hidden="1" x14ac:dyDescent="0.25">
      <c r="A61" s="38">
        <v>1145</v>
      </c>
      <c r="B61" s="57" t="s">
        <v>54</v>
      </c>
      <c r="C61" s="53">
        <f t="shared" si="4"/>
        <v>0</v>
      </c>
      <c r="D61" s="228"/>
      <c r="E61" s="393"/>
      <c r="F61" s="411">
        <f t="shared" si="50"/>
        <v>0</v>
      </c>
      <c r="G61" s="228"/>
      <c r="H61" s="260"/>
      <c r="I61" s="120">
        <f t="shared" si="51"/>
        <v>0</v>
      </c>
      <c r="J61" s="260"/>
      <c r="K61" s="55"/>
      <c r="L61" s="120">
        <f t="shared" si="52"/>
        <v>0</v>
      </c>
      <c r="M61" s="319"/>
      <c r="N61" s="55"/>
      <c r="O61" s="120">
        <f>M61+N61</f>
        <v>0</v>
      </c>
      <c r="P61" s="110"/>
    </row>
    <row r="62" spans="1:16" ht="27.75" hidden="1" customHeight="1" x14ac:dyDescent="0.25">
      <c r="A62" s="38">
        <v>1146</v>
      </c>
      <c r="B62" s="57" t="s">
        <v>55</v>
      </c>
      <c r="C62" s="53">
        <f t="shared" si="4"/>
        <v>0</v>
      </c>
      <c r="D62" s="228"/>
      <c r="E62" s="393"/>
      <c r="F62" s="411">
        <f t="shared" si="50"/>
        <v>0</v>
      </c>
      <c r="G62" s="228"/>
      <c r="H62" s="260"/>
      <c r="I62" s="120">
        <f t="shared" si="51"/>
        <v>0</v>
      </c>
      <c r="J62" s="260"/>
      <c r="K62" s="55"/>
      <c r="L62" s="120">
        <f t="shared" si="52"/>
        <v>0</v>
      </c>
      <c r="M62" s="319"/>
      <c r="N62" s="55"/>
      <c r="O62" s="120">
        <f t="shared" si="53"/>
        <v>0</v>
      </c>
      <c r="P62" s="110"/>
    </row>
    <row r="63" spans="1:16" x14ac:dyDescent="0.25">
      <c r="A63" s="38">
        <v>1147</v>
      </c>
      <c r="B63" s="57" t="s">
        <v>56</v>
      </c>
      <c r="C63" s="533">
        <f t="shared" si="4"/>
        <v>552</v>
      </c>
      <c r="D63" s="228">
        <v>552</v>
      </c>
      <c r="E63" s="393"/>
      <c r="F63" s="533">
        <f t="shared" si="50"/>
        <v>552</v>
      </c>
      <c r="G63" s="228"/>
      <c r="H63" s="260"/>
      <c r="I63" s="109">
        <f t="shared" si="51"/>
        <v>0</v>
      </c>
      <c r="J63" s="260"/>
      <c r="K63" s="55"/>
      <c r="L63" s="109">
        <f t="shared" si="52"/>
        <v>0</v>
      </c>
      <c r="M63" s="319"/>
      <c r="N63" s="55"/>
      <c r="O63" s="109">
        <f t="shared" si="53"/>
        <v>0</v>
      </c>
      <c r="P63" s="110"/>
    </row>
    <row r="64" spans="1:16" x14ac:dyDescent="0.25">
      <c r="A64" s="38">
        <v>1148</v>
      </c>
      <c r="B64" s="57" t="s">
        <v>57</v>
      </c>
      <c r="C64" s="400">
        <f t="shared" si="4"/>
        <v>23310</v>
      </c>
      <c r="D64" s="228">
        <v>23310</v>
      </c>
      <c r="E64" s="393"/>
      <c r="F64" s="400">
        <f t="shared" si="50"/>
        <v>23310</v>
      </c>
      <c r="G64" s="228"/>
      <c r="H64" s="260"/>
      <c r="I64" s="114">
        <f t="shared" si="51"/>
        <v>0</v>
      </c>
      <c r="J64" s="260"/>
      <c r="K64" s="55"/>
      <c r="L64" s="114">
        <f t="shared" si="52"/>
        <v>0</v>
      </c>
      <c r="M64" s="319"/>
      <c r="N64" s="55"/>
      <c r="O64" s="114">
        <f t="shared" si="53"/>
        <v>0</v>
      </c>
      <c r="P64" s="110"/>
    </row>
    <row r="65" spans="1:16" ht="24" customHeight="1" x14ac:dyDescent="0.25">
      <c r="A65" s="38">
        <v>1149</v>
      </c>
      <c r="B65" s="57" t="s">
        <v>58</v>
      </c>
      <c r="C65" s="400">
        <f>F65+I65+L65+O65</f>
        <v>13428</v>
      </c>
      <c r="D65" s="228"/>
      <c r="E65" s="393"/>
      <c r="F65" s="400">
        <f t="shared" si="50"/>
        <v>0</v>
      </c>
      <c r="G65" s="228">
        <v>13428</v>
      </c>
      <c r="H65" s="260"/>
      <c r="I65" s="114">
        <f t="shared" si="51"/>
        <v>13428</v>
      </c>
      <c r="J65" s="260"/>
      <c r="K65" s="55"/>
      <c r="L65" s="114">
        <f t="shared" si="52"/>
        <v>0</v>
      </c>
      <c r="M65" s="319"/>
      <c r="N65" s="55"/>
      <c r="O65" s="114">
        <f t="shared" si="53"/>
        <v>0</v>
      </c>
      <c r="P65" s="110"/>
    </row>
    <row r="66" spans="1:16" ht="36" x14ac:dyDescent="0.25">
      <c r="A66" s="107">
        <v>1150</v>
      </c>
      <c r="B66" s="78" t="s">
        <v>59</v>
      </c>
      <c r="C66" s="400">
        <f>F66+I66+L66+O66</f>
        <v>2138</v>
      </c>
      <c r="D66" s="228">
        <v>2138</v>
      </c>
      <c r="E66" s="393"/>
      <c r="F66" s="400">
        <f t="shared" si="50"/>
        <v>2138</v>
      </c>
      <c r="G66" s="228"/>
      <c r="H66" s="260"/>
      <c r="I66" s="114">
        <f t="shared" si="51"/>
        <v>0</v>
      </c>
      <c r="J66" s="260"/>
      <c r="K66" s="55"/>
      <c r="L66" s="114">
        <f t="shared" si="52"/>
        <v>0</v>
      </c>
      <c r="M66" s="319"/>
      <c r="N66" s="55"/>
      <c r="O66" s="114">
        <f t="shared" si="53"/>
        <v>0</v>
      </c>
      <c r="P66" s="110"/>
    </row>
    <row r="67" spans="1:16" ht="24" x14ac:dyDescent="0.25">
      <c r="A67" s="46">
        <v>1200</v>
      </c>
      <c r="B67" s="105" t="s">
        <v>296</v>
      </c>
      <c r="C67" s="600">
        <f t="shared" si="4"/>
        <v>160662</v>
      </c>
      <c r="D67" s="232">
        <f>SUM(D68:D69)</f>
        <v>76871</v>
      </c>
      <c r="E67" s="388">
        <f t="shared" ref="E67:F67" si="54">SUM(E68:E69)</f>
        <v>0</v>
      </c>
      <c r="F67" s="600">
        <f t="shared" si="54"/>
        <v>76871</v>
      </c>
      <c r="G67" s="232">
        <f>SUM(G68:G69)</f>
        <v>83791</v>
      </c>
      <c r="H67" s="263">
        <f t="shared" ref="H67:I67" si="55">SUM(H68:H69)</f>
        <v>0</v>
      </c>
      <c r="I67" s="166">
        <f t="shared" si="55"/>
        <v>83791</v>
      </c>
      <c r="J67" s="263">
        <f>SUM(J68:J69)</f>
        <v>0</v>
      </c>
      <c r="K67" s="119">
        <f t="shared" ref="K67:L67" si="56">SUM(K68:K69)</f>
        <v>0</v>
      </c>
      <c r="L67" s="166">
        <f t="shared" si="56"/>
        <v>0</v>
      </c>
      <c r="M67" s="53">
        <f>SUM(M68:M69)</f>
        <v>0</v>
      </c>
      <c r="N67" s="119">
        <f t="shared" ref="N67:O67" si="57">SUM(N68:N69)</f>
        <v>0</v>
      </c>
      <c r="O67" s="166">
        <f t="shared" si="57"/>
        <v>0</v>
      </c>
      <c r="P67" s="110"/>
    </row>
    <row r="68" spans="1:16" ht="24" x14ac:dyDescent="0.25">
      <c r="A68" s="808">
        <v>1210</v>
      </c>
      <c r="B68" s="52" t="s">
        <v>60</v>
      </c>
      <c r="C68" s="533">
        <f t="shared" si="4"/>
        <v>125527</v>
      </c>
      <c r="D68" s="228">
        <v>43836</v>
      </c>
      <c r="E68" s="393"/>
      <c r="F68" s="533">
        <f>D68+E68</f>
        <v>43836</v>
      </c>
      <c r="G68" s="228">
        <v>81691</v>
      </c>
      <c r="H68" s="260"/>
      <c r="I68" s="109">
        <f>G68+H68</f>
        <v>81691</v>
      </c>
      <c r="J68" s="260"/>
      <c r="K68" s="55"/>
      <c r="L68" s="109">
        <f>J68+K68</f>
        <v>0</v>
      </c>
      <c r="M68" s="319"/>
      <c r="N68" s="55"/>
      <c r="O68" s="109">
        <f>M68+N68</f>
        <v>0</v>
      </c>
      <c r="P68" s="110"/>
    </row>
    <row r="69" spans="1:16" ht="24" x14ac:dyDescent="0.25">
      <c r="A69" s="112">
        <v>1220</v>
      </c>
      <c r="B69" s="57" t="s">
        <v>61</v>
      </c>
      <c r="C69" s="400">
        <f t="shared" si="4"/>
        <v>35135</v>
      </c>
      <c r="D69" s="232">
        <f>SUM(D70:D74)</f>
        <v>33035</v>
      </c>
      <c r="E69" s="388">
        <f t="shared" ref="E69:F69" si="58">SUM(E70:E74)</f>
        <v>0</v>
      </c>
      <c r="F69" s="400">
        <f t="shared" si="58"/>
        <v>33035</v>
      </c>
      <c r="G69" s="232">
        <f>SUM(G70:G74)</f>
        <v>2100</v>
      </c>
      <c r="H69" s="263">
        <f t="shared" ref="H69:I69" si="59">SUM(H70:H74)</f>
        <v>0</v>
      </c>
      <c r="I69" s="114">
        <f t="shared" si="59"/>
        <v>2100</v>
      </c>
      <c r="J69" s="263">
        <f>SUM(J70:J74)</f>
        <v>0</v>
      </c>
      <c r="K69" s="119">
        <f t="shared" ref="K69:L69" si="60">SUM(K70:K74)</f>
        <v>0</v>
      </c>
      <c r="L69" s="114">
        <f t="shared" si="60"/>
        <v>0</v>
      </c>
      <c r="M69" s="53">
        <f>SUM(M70:M74)</f>
        <v>0</v>
      </c>
      <c r="N69" s="119">
        <f t="shared" ref="N69:O69" si="61">SUM(N70:N74)</f>
        <v>0</v>
      </c>
      <c r="O69" s="114">
        <f t="shared" si="61"/>
        <v>0</v>
      </c>
      <c r="P69" s="110"/>
    </row>
    <row r="70" spans="1:16" ht="48" x14ac:dyDescent="0.25">
      <c r="A70" s="38">
        <v>1221</v>
      </c>
      <c r="B70" s="57" t="s">
        <v>297</v>
      </c>
      <c r="C70" s="605">
        <f t="shared" si="4"/>
        <v>23641</v>
      </c>
      <c r="D70" s="228">
        <v>21541</v>
      </c>
      <c r="E70" s="393"/>
      <c r="F70" s="605">
        <f t="shared" ref="F70:F74" si="62">D70+E70</f>
        <v>21541</v>
      </c>
      <c r="G70" s="228">
        <v>2100</v>
      </c>
      <c r="H70" s="260"/>
      <c r="I70" s="305">
        <f t="shared" ref="I70:I74" si="63">G70+H70</f>
        <v>2100</v>
      </c>
      <c r="J70" s="260"/>
      <c r="K70" s="55"/>
      <c r="L70" s="305">
        <f t="shared" ref="L70:L74" si="64">J70+K70</f>
        <v>0</v>
      </c>
      <c r="M70" s="319"/>
      <c r="N70" s="55"/>
      <c r="O70" s="305">
        <f t="shared" ref="O70:O74" si="65">M70+N70</f>
        <v>0</v>
      </c>
      <c r="P70" s="110"/>
    </row>
    <row r="71" spans="1:16" hidden="1" x14ac:dyDescent="0.25">
      <c r="A71" s="38">
        <v>1223</v>
      </c>
      <c r="B71" s="57" t="s">
        <v>62</v>
      </c>
      <c r="C71" s="53">
        <f t="shared" si="4"/>
        <v>0</v>
      </c>
      <c r="D71" s="228"/>
      <c r="E71" s="393"/>
      <c r="F71" s="411">
        <f t="shared" si="62"/>
        <v>0</v>
      </c>
      <c r="G71" s="228"/>
      <c r="H71" s="260"/>
      <c r="I71" s="120">
        <f t="shared" si="63"/>
        <v>0</v>
      </c>
      <c r="J71" s="260"/>
      <c r="K71" s="55"/>
      <c r="L71" s="120">
        <f t="shared" si="64"/>
        <v>0</v>
      </c>
      <c r="M71" s="319"/>
      <c r="N71" s="55"/>
      <c r="O71" s="120">
        <f t="shared" si="65"/>
        <v>0</v>
      </c>
      <c r="P71" s="110"/>
    </row>
    <row r="72" spans="1:16" hidden="1" x14ac:dyDescent="0.25">
      <c r="A72" s="38">
        <v>1225</v>
      </c>
      <c r="B72" s="57" t="s">
        <v>63</v>
      </c>
      <c r="C72" s="53">
        <f t="shared" si="4"/>
        <v>0</v>
      </c>
      <c r="D72" s="228"/>
      <c r="E72" s="393"/>
      <c r="F72" s="411">
        <f t="shared" si="62"/>
        <v>0</v>
      </c>
      <c r="G72" s="228"/>
      <c r="H72" s="260"/>
      <c r="I72" s="120">
        <f t="shared" si="63"/>
        <v>0</v>
      </c>
      <c r="J72" s="260"/>
      <c r="K72" s="55"/>
      <c r="L72" s="120">
        <f t="shared" si="64"/>
        <v>0</v>
      </c>
      <c r="M72" s="319"/>
      <c r="N72" s="55"/>
      <c r="O72" s="120">
        <f t="shared" si="65"/>
        <v>0</v>
      </c>
      <c r="P72" s="110"/>
    </row>
    <row r="73" spans="1:16" ht="36" x14ac:dyDescent="0.25">
      <c r="A73" s="38">
        <v>1227</v>
      </c>
      <c r="B73" s="57" t="s">
        <v>64</v>
      </c>
      <c r="C73" s="533">
        <f t="shared" si="4"/>
        <v>10672</v>
      </c>
      <c r="D73" s="228">
        <v>10672</v>
      </c>
      <c r="E73" s="393"/>
      <c r="F73" s="533">
        <f t="shared" si="62"/>
        <v>10672</v>
      </c>
      <c r="G73" s="228"/>
      <c r="H73" s="260"/>
      <c r="I73" s="109">
        <f t="shared" si="63"/>
        <v>0</v>
      </c>
      <c r="J73" s="260"/>
      <c r="K73" s="55"/>
      <c r="L73" s="109">
        <f t="shared" si="64"/>
        <v>0</v>
      </c>
      <c r="M73" s="319"/>
      <c r="N73" s="55"/>
      <c r="O73" s="109">
        <f t="shared" si="65"/>
        <v>0</v>
      </c>
      <c r="P73" s="110"/>
    </row>
    <row r="74" spans="1:16" ht="48" x14ac:dyDescent="0.25">
      <c r="A74" s="38">
        <v>1228</v>
      </c>
      <c r="B74" s="57" t="s">
        <v>298</v>
      </c>
      <c r="C74" s="605">
        <f t="shared" si="4"/>
        <v>822</v>
      </c>
      <c r="D74" s="228">
        <v>822</v>
      </c>
      <c r="E74" s="393"/>
      <c r="F74" s="605">
        <f t="shared" si="62"/>
        <v>822</v>
      </c>
      <c r="G74" s="228"/>
      <c r="H74" s="260"/>
      <c r="I74" s="305">
        <f t="shared" si="63"/>
        <v>0</v>
      </c>
      <c r="J74" s="260"/>
      <c r="K74" s="55"/>
      <c r="L74" s="305">
        <f t="shared" si="64"/>
        <v>0</v>
      </c>
      <c r="M74" s="319"/>
      <c r="N74" s="55"/>
      <c r="O74" s="305">
        <f t="shared" si="65"/>
        <v>0</v>
      </c>
      <c r="P74" s="110"/>
    </row>
    <row r="75" spans="1:16" x14ac:dyDescent="0.25">
      <c r="A75" s="101">
        <v>2000</v>
      </c>
      <c r="B75" s="101" t="s">
        <v>65</v>
      </c>
      <c r="C75" s="102">
        <f t="shared" si="4"/>
        <v>85961</v>
      </c>
      <c r="D75" s="226">
        <f>SUM(D76,D83,D130,D164,D165,D172)</f>
        <v>70346</v>
      </c>
      <c r="E75" s="386">
        <f t="shared" ref="E75:F75" si="66">SUM(E76,E83,E130,E164,E165,E172)</f>
        <v>0</v>
      </c>
      <c r="F75" s="410">
        <f t="shared" si="66"/>
        <v>70346</v>
      </c>
      <c r="G75" s="226">
        <f>SUM(G76,G83,G130,G164,G165,G172)</f>
        <v>7897</v>
      </c>
      <c r="H75" s="259">
        <f t="shared" ref="H75:I75" si="67">SUM(H76,H83,H130,H164,H165,H172)</f>
        <v>-1.1368683772161603E-13</v>
      </c>
      <c r="I75" s="104">
        <f t="shared" si="67"/>
        <v>7897</v>
      </c>
      <c r="J75" s="259">
        <f>SUM(J76,J83,J130,J164,J165,J172)</f>
        <v>7718</v>
      </c>
      <c r="K75" s="103">
        <f t="shared" ref="K75:L75" si="68">SUM(K76,K83,K130,K164,K165,K172)</f>
        <v>0</v>
      </c>
      <c r="L75" s="104">
        <f t="shared" si="68"/>
        <v>7718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3"/>
    </row>
    <row r="76" spans="1:16" ht="24" hidden="1" x14ac:dyDescent="0.25">
      <c r="A76" s="46">
        <v>2100</v>
      </c>
      <c r="B76" s="105" t="s">
        <v>66</v>
      </c>
      <c r="C76" s="47">
        <f t="shared" si="4"/>
        <v>0</v>
      </c>
      <c r="D76" s="227">
        <f>SUM(D77,D80)</f>
        <v>0</v>
      </c>
      <c r="E76" s="387">
        <f t="shared" ref="E76:F76" si="70">SUM(E77,E80)</f>
        <v>0</v>
      </c>
      <c r="F76" s="402">
        <f t="shared" si="70"/>
        <v>0</v>
      </c>
      <c r="G76" s="227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17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808">
        <v>2110</v>
      </c>
      <c r="B77" s="52" t="s">
        <v>67</v>
      </c>
      <c r="C77" s="53">
        <f t="shared" si="4"/>
        <v>0</v>
      </c>
      <c r="D77" s="232">
        <f>SUM(D78:D79)</f>
        <v>0</v>
      </c>
      <c r="E77" s="388">
        <f t="shared" ref="E77:F77" si="74">SUM(E78:E79)</f>
        <v>0</v>
      </c>
      <c r="F77" s="411">
        <f t="shared" si="74"/>
        <v>0</v>
      </c>
      <c r="G77" s="232">
        <f>SUM(G78:G79)</f>
        <v>0</v>
      </c>
      <c r="H77" s="263">
        <f t="shared" ref="H77:I77" si="75">SUM(H78:H79)</f>
        <v>0</v>
      </c>
      <c r="I77" s="120">
        <f t="shared" si="75"/>
        <v>0</v>
      </c>
      <c r="J77" s="263">
        <f>SUM(J78:J79)</f>
        <v>0</v>
      </c>
      <c r="K77" s="119">
        <f t="shared" ref="K77:L77" si="76">SUM(K78:K79)</f>
        <v>0</v>
      </c>
      <c r="L77" s="12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29"/>
      <c r="E78" s="389"/>
      <c r="F78" s="400">
        <f t="shared" ref="F78:F79" si="78">D78+E78</f>
        <v>0</v>
      </c>
      <c r="G78" s="229"/>
      <c r="H78" s="261"/>
      <c r="I78" s="114">
        <f t="shared" ref="I78:I79" si="79">G78+H78</f>
        <v>0</v>
      </c>
      <c r="J78" s="261"/>
      <c r="K78" s="60"/>
      <c r="L78" s="114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29"/>
      <c r="E79" s="389"/>
      <c r="F79" s="400">
        <f t="shared" si="78"/>
        <v>0</v>
      </c>
      <c r="G79" s="229"/>
      <c r="H79" s="261"/>
      <c r="I79" s="114">
        <f t="shared" si="79"/>
        <v>0</v>
      </c>
      <c r="J79" s="261"/>
      <c r="K79" s="60"/>
      <c r="L79" s="114">
        <f t="shared" si="80"/>
        <v>0</v>
      </c>
      <c r="M79" s="320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392">
        <f t="shared" ref="E80:F80" si="82">SUM(E81:E82)</f>
        <v>0</v>
      </c>
      <c r="F80" s="400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14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/>
      <c r="E81" s="389"/>
      <c r="F81" s="400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14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/>
      <c r="E82" s="389"/>
      <c r="F82" s="400">
        <f t="shared" si="86"/>
        <v>0</v>
      </c>
      <c r="G82" s="229"/>
      <c r="H82" s="261"/>
      <c r="I82" s="114">
        <f t="shared" si="87"/>
        <v>0</v>
      </c>
      <c r="J82" s="261"/>
      <c r="K82" s="60"/>
      <c r="L82" s="114">
        <f t="shared" si="88"/>
        <v>0</v>
      </c>
      <c r="M82" s="320"/>
      <c r="N82" s="60"/>
      <c r="O82" s="114">
        <f t="shared" si="89"/>
        <v>0</v>
      </c>
      <c r="P82" s="111"/>
    </row>
    <row r="83" spans="1:16" x14ac:dyDescent="0.25">
      <c r="A83" s="46">
        <v>2200</v>
      </c>
      <c r="B83" s="105" t="s">
        <v>71</v>
      </c>
      <c r="C83" s="600">
        <f t="shared" si="4"/>
        <v>57159</v>
      </c>
      <c r="D83" s="230">
        <f>SUM(D84,D89,D95,D103,D112,D116,D122,D128)</f>
        <v>47276</v>
      </c>
      <c r="E83" s="392">
        <f t="shared" ref="E83:F83" si="90">SUM(E84,E89,E95,E103,E112,E116,E122,E128)</f>
        <v>0</v>
      </c>
      <c r="F83" s="600">
        <f t="shared" si="90"/>
        <v>47276</v>
      </c>
      <c r="G83" s="230">
        <f>SUM(G84,G89,G95,G103,G112,G116,G122,G128)</f>
        <v>2548</v>
      </c>
      <c r="H83" s="121">
        <f t="shared" ref="H83:I83" si="91">SUM(H84,H89,H95,H103,H112,H116,H122,H128)</f>
        <v>-1.1368683772161603E-13</v>
      </c>
      <c r="I83" s="166">
        <f t="shared" si="91"/>
        <v>2548</v>
      </c>
      <c r="J83" s="121">
        <f>SUM(J84,J89,J95,J103,J112,J116,J122,J128)</f>
        <v>7335</v>
      </c>
      <c r="K83" s="113">
        <f t="shared" ref="K83:L83" si="92">SUM(K84,K89,K95,K103,K112,K116,K122,K128)</f>
        <v>0</v>
      </c>
      <c r="L83" s="166">
        <f t="shared" si="92"/>
        <v>7335</v>
      </c>
      <c r="M83" s="58">
        <f>SUM(M84,M89,M95,M103,M112,M116,M122,M128)</f>
        <v>0</v>
      </c>
      <c r="N83" s="113">
        <f t="shared" ref="N83:O83" si="93">SUM(N84,N89,N95,N103,N112,N116,N122,N128)</f>
        <v>0</v>
      </c>
      <c r="O83" s="166">
        <f t="shared" si="93"/>
        <v>0</v>
      </c>
      <c r="P83" s="111"/>
    </row>
    <row r="84" spans="1:16" ht="24" x14ac:dyDescent="0.25">
      <c r="A84" s="107">
        <v>2210</v>
      </c>
      <c r="B84" s="78" t="s">
        <v>72</v>
      </c>
      <c r="C84" s="84">
        <f t="shared" si="4"/>
        <v>1968</v>
      </c>
      <c r="D84" s="132">
        <f>SUM(D85:D88)</f>
        <v>1943</v>
      </c>
      <c r="E84" s="516">
        <f t="shared" ref="E84:F84" si="94">SUM(E85:E88)</f>
        <v>0</v>
      </c>
      <c r="F84" s="533">
        <f t="shared" si="94"/>
        <v>1943</v>
      </c>
      <c r="G84" s="132">
        <f>SUM(G85:G88)</f>
        <v>0</v>
      </c>
      <c r="H84" s="205">
        <f t="shared" ref="H84:I84" si="95">SUM(H85:H88)</f>
        <v>0</v>
      </c>
      <c r="I84" s="109">
        <f t="shared" si="95"/>
        <v>0</v>
      </c>
      <c r="J84" s="205">
        <f>SUM(J85:J88)</f>
        <v>25</v>
      </c>
      <c r="K84" s="108">
        <f t="shared" ref="K84:L84" si="96">SUM(K85:K88)</f>
        <v>0</v>
      </c>
      <c r="L84" s="109">
        <f t="shared" si="96"/>
        <v>25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/>
      <c r="E85" s="393"/>
      <c r="F85" s="411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20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</row>
    <row r="86" spans="1:16" ht="36" x14ac:dyDescent="0.25">
      <c r="A86" s="38">
        <v>2212</v>
      </c>
      <c r="B86" s="57" t="s">
        <v>74</v>
      </c>
      <c r="C86" s="58">
        <f t="shared" si="98"/>
        <v>1524</v>
      </c>
      <c r="D86" s="229">
        <v>1524</v>
      </c>
      <c r="E86" s="389"/>
      <c r="F86" s="400">
        <f t="shared" si="99"/>
        <v>1524</v>
      </c>
      <c r="G86" s="229"/>
      <c r="H86" s="261"/>
      <c r="I86" s="114">
        <f t="shared" si="100"/>
        <v>0</v>
      </c>
      <c r="J86" s="261"/>
      <c r="K86" s="60"/>
      <c r="L86" s="114">
        <f t="shared" si="101"/>
        <v>0</v>
      </c>
      <c r="M86" s="320"/>
      <c r="N86" s="60"/>
      <c r="O86" s="114">
        <f t="shared" si="102"/>
        <v>0</v>
      </c>
      <c r="P86" s="111"/>
    </row>
    <row r="87" spans="1:16" ht="24" x14ac:dyDescent="0.25">
      <c r="A87" s="38">
        <v>2214</v>
      </c>
      <c r="B87" s="57" t="s">
        <v>75</v>
      </c>
      <c r="C87" s="58">
        <f t="shared" si="98"/>
        <v>384</v>
      </c>
      <c r="D87" s="229">
        <v>359</v>
      </c>
      <c r="E87" s="389"/>
      <c r="F87" s="400">
        <f t="shared" si="99"/>
        <v>359</v>
      </c>
      <c r="G87" s="229"/>
      <c r="H87" s="261"/>
      <c r="I87" s="114">
        <f t="shared" si="100"/>
        <v>0</v>
      </c>
      <c r="J87" s="261">
        <v>25</v>
      </c>
      <c r="K87" s="60"/>
      <c r="L87" s="114">
        <f t="shared" si="101"/>
        <v>25</v>
      </c>
      <c r="M87" s="320"/>
      <c r="N87" s="60"/>
      <c r="O87" s="114">
        <f t="shared" si="102"/>
        <v>0</v>
      </c>
      <c r="P87" s="111"/>
    </row>
    <row r="88" spans="1:16" x14ac:dyDescent="0.25">
      <c r="A88" s="38">
        <v>2219</v>
      </c>
      <c r="B88" s="57" t="s">
        <v>76</v>
      </c>
      <c r="C88" s="58">
        <f t="shared" si="98"/>
        <v>60</v>
      </c>
      <c r="D88" s="229">
        <v>60</v>
      </c>
      <c r="E88" s="389"/>
      <c r="F88" s="400">
        <f t="shared" si="99"/>
        <v>60</v>
      </c>
      <c r="G88" s="229"/>
      <c r="H88" s="261"/>
      <c r="I88" s="114">
        <f t="shared" si="100"/>
        <v>0</v>
      </c>
      <c r="J88" s="261"/>
      <c r="K88" s="60"/>
      <c r="L88" s="114">
        <f t="shared" si="101"/>
        <v>0</v>
      </c>
      <c r="M88" s="320"/>
      <c r="N88" s="60"/>
      <c r="O88" s="114">
        <f t="shared" si="102"/>
        <v>0</v>
      </c>
      <c r="P88" s="111"/>
    </row>
    <row r="89" spans="1:16" ht="24" x14ac:dyDescent="0.25">
      <c r="A89" s="112">
        <v>2220</v>
      </c>
      <c r="B89" s="57" t="s">
        <v>77</v>
      </c>
      <c r="C89" s="58">
        <f t="shared" si="98"/>
        <v>42414</v>
      </c>
      <c r="D89" s="230">
        <f>SUM(D90:D94)</f>
        <v>35104</v>
      </c>
      <c r="E89" s="392">
        <f t="shared" ref="E89:F89" si="103">SUM(E90:E94)</f>
        <v>0</v>
      </c>
      <c r="F89" s="400">
        <f t="shared" si="103"/>
        <v>35104</v>
      </c>
      <c r="G89" s="230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7310</v>
      </c>
      <c r="K89" s="113">
        <f t="shared" ref="K89:L89" si="105">SUM(K90:K94)</f>
        <v>0</v>
      </c>
      <c r="L89" s="114">
        <f t="shared" si="105"/>
        <v>7310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x14ac:dyDescent="0.25">
      <c r="A90" s="38">
        <v>2221</v>
      </c>
      <c r="B90" s="57" t="s">
        <v>289</v>
      </c>
      <c r="C90" s="58">
        <f t="shared" si="98"/>
        <v>27717</v>
      </c>
      <c r="D90" s="229">
        <v>25907</v>
      </c>
      <c r="E90" s="389"/>
      <c r="F90" s="400">
        <f t="shared" ref="F90:F94" si="107">D90+E90</f>
        <v>25907</v>
      </c>
      <c r="G90" s="229"/>
      <c r="H90" s="261"/>
      <c r="I90" s="114">
        <f t="shared" ref="I90:I94" si="108">G90+H90</f>
        <v>0</v>
      </c>
      <c r="J90" s="261">
        <v>1810</v>
      </c>
      <c r="K90" s="60"/>
      <c r="L90" s="114">
        <f t="shared" ref="L90:L94" si="109">J90+K90</f>
        <v>1810</v>
      </c>
      <c r="M90" s="320"/>
      <c r="N90" s="60"/>
      <c r="O90" s="114">
        <f t="shared" ref="O90:O94" si="110">M90+N90</f>
        <v>0</v>
      </c>
      <c r="P90" s="111"/>
    </row>
    <row r="91" spans="1:16" x14ac:dyDescent="0.25">
      <c r="A91" s="38">
        <v>2222</v>
      </c>
      <c r="B91" s="57" t="s">
        <v>78</v>
      </c>
      <c r="C91" s="58">
        <f t="shared" si="98"/>
        <v>3977</v>
      </c>
      <c r="D91" s="229">
        <v>1977</v>
      </c>
      <c r="E91" s="389"/>
      <c r="F91" s="400">
        <f t="shared" si="107"/>
        <v>1977</v>
      </c>
      <c r="G91" s="229"/>
      <c r="H91" s="261"/>
      <c r="I91" s="114">
        <f t="shared" si="108"/>
        <v>0</v>
      </c>
      <c r="J91" s="261">
        <v>2000</v>
      </c>
      <c r="K91" s="60"/>
      <c r="L91" s="114">
        <f t="shared" si="109"/>
        <v>2000</v>
      </c>
      <c r="M91" s="320"/>
      <c r="N91" s="60"/>
      <c r="O91" s="114">
        <f t="shared" si="110"/>
        <v>0</v>
      </c>
      <c r="P91" s="111"/>
    </row>
    <row r="92" spans="1:16" x14ac:dyDescent="0.25">
      <c r="A92" s="38">
        <v>2223</v>
      </c>
      <c r="B92" s="57" t="s">
        <v>79</v>
      </c>
      <c r="C92" s="58">
        <f t="shared" si="98"/>
        <v>9871</v>
      </c>
      <c r="D92" s="229">
        <v>6371</v>
      </c>
      <c r="E92" s="389"/>
      <c r="F92" s="400">
        <f t="shared" si="107"/>
        <v>6371</v>
      </c>
      <c r="G92" s="229"/>
      <c r="H92" s="261"/>
      <c r="I92" s="114">
        <f t="shared" si="108"/>
        <v>0</v>
      </c>
      <c r="J92" s="261">
        <v>3500</v>
      </c>
      <c r="K92" s="60"/>
      <c r="L92" s="114">
        <f t="shared" si="109"/>
        <v>3500</v>
      </c>
      <c r="M92" s="320"/>
      <c r="N92" s="60"/>
      <c r="O92" s="114">
        <f t="shared" si="110"/>
        <v>0</v>
      </c>
      <c r="P92" s="367"/>
    </row>
    <row r="93" spans="1:16" ht="48" x14ac:dyDescent="0.25">
      <c r="A93" s="38">
        <v>2224</v>
      </c>
      <c r="B93" s="57" t="s">
        <v>299</v>
      </c>
      <c r="C93" s="58">
        <f t="shared" si="98"/>
        <v>849</v>
      </c>
      <c r="D93" s="229">
        <v>849</v>
      </c>
      <c r="E93" s="389"/>
      <c r="F93" s="400">
        <f t="shared" si="107"/>
        <v>849</v>
      </c>
      <c r="G93" s="229"/>
      <c r="H93" s="261"/>
      <c r="I93" s="114">
        <f t="shared" si="108"/>
        <v>0</v>
      </c>
      <c r="J93" s="261"/>
      <c r="K93" s="60"/>
      <c r="L93" s="114">
        <f t="shared" si="109"/>
        <v>0</v>
      </c>
      <c r="M93" s="320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29"/>
      <c r="E94" s="389"/>
      <c r="F94" s="400">
        <f t="shared" si="107"/>
        <v>0</v>
      </c>
      <c r="G94" s="229"/>
      <c r="H94" s="261"/>
      <c r="I94" s="114">
        <f t="shared" si="108"/>
        <v>0</v>
      </c>
      <c r="J94" s="261"/>
      <c r="K94" s="60"/>
      <c r="L94" s="114">
        <f t="shared" si="109"/>
        <v>0</v>
      </c>
      <c r="M94" s="320"/>
      <c r="N94" s="60"/>
      <c r="O94" s="114">
        <f t="shared" si="110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8"/>
        <v>3270</v>
      </c>
      <c r="D95" s="230">
        <f>SUM(D96:D102)</f>
        <v>3270</v>
      </c>
      <c r="E95" s="392">
        <f t="shared" ref="E95:F95" si="111">SUM(E96:E102)</f>
        <v>0</v>
      </c>
      <c r="F95" s="400">
        <f t="shared" si="111"/>
        <v>3270</v>
      </c>
      <c r="G95" s="230">
        <f>SUM(G96:G102)</f>
        <v>0</v>
      </c>
      <c r="H95" s="121">
        <f t="shared" ref="H95:I95" si="112">SUM(H96:H102)</f>
        <v>0</v>
      </c>
      <c r="I95" s="114">
        <f t="shared" si="112"/>
        <v>0</v>
      </c>
      <c r="J95" s="121">
        <f>SUM(J96:J102)</f>
        <v>0</v>
      </c>
      <c r="K95" s="113">
        <f t="shared" ref="K95:L95" si="113">SUM(K96:K102)</f>
        <v>0</v>
      </c>
      <c r="L95" s="114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29"/>
      <c r="E96" s="389"/>
      <c r="F96" s="400">
        <f t="shared" ref="F96:F102" si="115">D96+E96</f>
        <v>0</v>
      </c>
      <c r="G96" s="229"/>
      <c r="H96" s="261"/>
      <c r="I96" s="114">
        <f t="shared" ref="I96:I102" si="116">G96+H96</f>
        <v>0</v>
      </c>
      <c r="J96" s="261"/>
      <c r="K96" s="60"/>
      <c r="L96" s="114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/>
      <c r="E97" s="389"/>
      <c r="F97" s="400">
        <f t="shared" si="115"/>
        <v>0</v>
      </c>
      <c r="G97" s="229"/>
      <c r="H97" s="261"/>
      <c r="I97" s="114">
        <f t="shared" si="116"/>
        <v>0</v>
      </c>
      <c r="J97" s="261"/>
      <c r="K97" s="60"/>
      <c r="L97" s="114">
        <f t="shared" si="117"/>
        <v>0</v>
      </c>
      <c r="M97" s="320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28"/>
      <c r="E98" s="393"/>
      <c r="F98" s="411">
        <f t="shared" si="115"/>
        <v>0</v>
      </c>
      <c r="G98" s="228"/>
      <c r="H98" s="260"/>
      <c r="I98" s="120">
        <f t="shared" si="116"/>
        <v>0</v>
      </c>
      <c r="J98" s="260"/>
      <c r="K98" s="55"/>
      <c r="L98" s="120">
        <f t="shared" si="117"/>
        <v>0</v>
      </c>
      <c r="M98" s="319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29"/>
      <c r="E99" s="389"/>
      <c r="F99" s="400">
        <f t="shared" si="115"/>
        <v>0</v>
      </c>
      <c r="G99" s="229"/>
      <c r="H99" s="261"/>
      <c r="I99" s="114">
        <f t="shared" si="116"/>
        <v>0</v>
      </c>
      <c r="J99" s="261"/>
      <c r="K99" s="60"/>
      <c r="L99" s="114">
        <f t="shared" si="117"/>
        <v>0</v>
      </c>
      <c r="M99" s="320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29"/>
      <c r="E100" s="389"/>
      <c r="F100" s="400">
        <f t="shared" si="115"/>
        <v>0</v>
      </c>
      <c r="G100" s="229"/>
      <c r="H100" s="261"/>
      <c r="I100" s="114">
        <f t="shared" si="116"/>
        <v>0</v>
      </c>
      <c r="J100" s="261"/>
      <c r="K100" s="60"/>
      <c r="L100" s="114">
        <f t="shared" si="117"/>
        <v>0</v>
      </c>
      <c r="M100" s="320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29"/>
      <c r="E101" s="389"/>
      <c r="F101" s="400">
        <f t="shared" si="115"/>
        <v>0</v>
      </c>
      <c r="G101" s="229"/>
      <c r="H101" s="261"/>
      <c r="I101" s="114">
        <f t="shared" si="116"/>
        <v>0</v>
      </c>
      <c r="J101" s="261"/>
      <c r="K101" s="60"/>
      <c r="L101" s="114">
        <f t="shared" si="117"/>
        <v>0</v>
      </c>
      <c r="M101" s="320"/>
      <c r="N101" s="60"/>
      <c r="O101" s="114">
        <f t="shared" si="118"/>
        <v>0</v>
      </c>
      <c r="P101" s="111"/>
    </row>
    <row r="102" spans="1:16" ht="24" x14ac:dyDescent="0.25">
      <c r="A102" s="38">
        <v>2239</v>
      </c>
      <c r="B102" s="57" t="s">
        <v>88</v>
      </c>
      <c r="C102" s="58">
        <f t="shared" si="98"/>
        <v>3270</v>
      </c>
      <c r="D102" s="229">
        <v>3270</v>
      </c>
      <c r="E102" s="389"/>
      <c r="F102" s="400">
        <f t="shared" si="115"/>
        <v>3270</v>
      </c>
      <c r="G102" s="229"/>
      <c r="H102" s="261"/>
      <c r="I102" s="114">
        <f t="shared" si="116"/>
        <v>0</v>
      </c>
      <c r="J102" s="261"/>
      <c r="K102" s="60"/>
      <c r="L102" s="114">
        <f t="shared" si="117"/>
        <v>0</v>
      </c>
      <c r="M102" s="320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3494</v>
      </c>
      <c r="D103" s="230">
        <f>SUM(D104:D111)</f>
        <v>3494</v>
      </c>
      <c r="E103" s="392">
        <f t="shared" ref="E103:F103" si="119">SUM(E104:E111)</f>
        <v>0</v>
      </c>
      <c r="F103" s="400">
        <f t="shared" si="119"/>
        <v>3494</v>
      </c>
      <c r="G103" s="230">
        <f>SUM(G104:G111)</f>
        <v>0</v>
      </c>
      <c r="H103" s="121">
        <f t="shared" ref="H103:I103" si="120">SUM(H104:H111)</f>
        <v>0</v>
      </c>
      <c r="I103" s="114">
        <f t="shared" si="120"/>
        <v>0</v>
      </c>
      <c r="J103" s="121">
        <f>SUM(J104:J111)</f>
        <v>0</v>
      </c>
      <c r="K103" s="113">
        <f t="shared" ref="K103:L103" si="121">SUM(K104:K111)</f>
        <v>0</v>
      </c>
      <c r="L103" s="114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29"/>
      <c r="E104" s="389"/>
      <c r="F104" s="400">
        <f t="shared" ref="F104:F111" si="123">D104+E104</f>
        <v>0</v>
      </c>
      <c r="G104" s="229"/>
      <c r="H104" s="261"/>
      <c r="I104" s="114">
        <f t="shared" ref="I104:I111" si="124">G104+H104</f>
        <v>0</v>
      </c>
      <c r="J104" s="261"/>
      <c r="K104" s="60"/>
      <c r="L104" s="114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29"/>
      <c r="E105" s="389"/>
      <c r="F105" s="400">
        <f t="shared" si="123"/>
        <v>0</v>
      </c>
      <c r="G105" s="229"/>
      <c r="H105" s="261"/>
      <c r="I105" s="114">
        <f t="shared" si="124"/>
        <v>0</v>
      </c>
      <c r="J105" s="261"/>
      <c r="K105" s="60"/>
      <c r="L105" s="114">
        <f t="shared" si="125"/>
        <v>0</v>
      </c>
      <c r="M105" s="320"/>
      <c r="N105" s="60"/>
      <c r="O105" s="114">
        <f t="shared" si="126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98"/>
        <v>400</v>
      </c>
      <c r="D106" s="229">
        <v>400</v>
      </c>
      <c r="E106" s="389"/>
      <c r="F106" s="400">
        <f t="shared" si="123"/>
        <v>400</v>
      </c>
      <c r="G106" s="229"/>
      <c r="H106" s="261"/>
      <c r="I106" s="114">
        <f t="shared" si="124"/>
        <v>0</v>
      </c>
      <c r="J106" s="261"/>
      <c r="K106" s="60"/>
      <c r="L106" s="114">
        <f t="shared" si="125"/>
        <v>0</v>
      </c>
      <c r="M106" s="320"/>
      <c r="N106" s="60"/>
      <c r="O106" s="114">
        <f t="shared" si="126"/>
        <v>0</v>
      </c>
      <c r="P106" s="111"/>
    </row>
    <row r="107" spans="1:16" x14ac:dyDescent="0.25">
      <c r="A107" s="38">
        <v>2244</v>
      </c>
      <c r="B107" s="57" t="s">
        <v>93</v>
      </c>
      <c r="C107" s="58">
        <f t="shared" si="98"/>
        <v>3094</v>
      </c>
      <c r="D107" s="229">
        <v>3094</v>
      </c>
      <c r="E107" s="389"/>
      <c r="F107" s="400">
        <f t="shared" si="123"/>
        <v>3094</v>
      </c>
      <c r="G107" s="229"/>
      <c r="H107" s="261"/>
      <c r="I107" s="114">
        <f t="shared" si="124"/>
        <v>0</v>
      </c>
      <c r="J107" s="261"/>
      <c r="K107" s="60"/>
      <c r="L107" s="114">
        <f t="shared" si="125"/>
        <v>0</v>
      </c>
      <c r="M107" s="320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29"/>
      <c r="E108" s="389"/>
      <c r="F108" s="400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14">
        <f t="shared" si="125"/>
        <v>0</v>
      </c>
      <c r="M108" s="320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29"/>
      <c r="E109" s="389"/>
      <c r="F109" s="400">
        <f t="shared" si="123"/>
        <v>0</v>
      </c>
      <c r="G109" s="229"/>
      <c r="H109" s="261"/>
      <c r="I109" s="114">
        <f t="shared" si="124"/>
        <v>0</v>
      </c>
      <c r="J109" s="261"/>
      <c r="K109" s="60"/>
      <c r="L109" s="114">
        <f t="shared" si="125"/>
        <v>0</v>
      </c>
      <c r="M109" s="320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29"/>
      <c r="E110" s="389"/>
      <c r="F110" s="400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14">
        <f t="shared" si="125"/>
        <v>0</v>
      </c>
      <c r="M110" s="320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29"/>
      <c r="E111" s="389"/>
      <c r="F111" s="400">
        <f t="shared" si="123"/>
        <v>0</v>
      </c>
      <c r="G111" s="229"/>
      <c r="H111" s="261"/>
      <c r="I111" s="114">
        <f t="shared" si="124"/>
        <v>0</v>
      </c>
      <c r="J111" s="261"/>
      <c r="K111" s="60"/>
      <c r="L111" s="114">
        <f t="shared" si="125"/>
        <v>0</v>
      </c>
      <c r="M111" s="320"/>
      <c r="N111" s="60"/>
      <c r="O111" s="114">
        <f t="shared" si="126"/>
        <v>0</v>
      </c>
      <c r="P111" s="111"/>
    </row>
    <row r="112" spans="1:16" x14ac:dyDescent="0.25">
      <c r="A112" s="112">
        <v>2250</v>
      </c>
      <c r="B112" s="57" t="s">
        <v>97</v>
      </c>
      <c r="C112" s="58">
        <f t="shared" si="98"/>
        <v>568</v>
      </c>
      <c r="D112" s="230">
        <f>SUM(D113:D115)</f>
        <v>568</v>
      </c>
      <c r="E112" s="392">
        <f t="shared" ref="E112:F112" si="127">SUM(E113:E115)</f>
        <v>0</v>
      </c>
      <c r="F112" s="400">
        <f t="shared" si="127"/>
        <v>568</v>
      </c>
      <c r="G112" s="230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14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x14ac:dyDescent="0.25">
      <c r="A113" s="38">
        <v>2251</v>
      </c>
      <c r="B113" s="57" t="s">
        <v>98</v>
      </c>
      <c r="C113" s="58">
        <f t="shared" si="98"/>
        <v>85</v>
      </c>
      <c r="D113" s="229">
        <v>85</v>
      </c>
      <c r="E113" s="389"/>
      <c r="F113" s="400">
        <f t="shared" ref="F113:F115" si="131">D113+E113</f>
        <v>85</v>
      </c>
      <c r="G113" s="229"/>
      <c r="H113" s="261"/>
      <c r="I113" s="114">
        <f t="shared" ref="I113:I115" si="132">G113+H113</f>
        <v>0</v>
      </c>
      <c r="J113" s="261"/>
      <c r="K113" s="60"/>
      <c r="L113" s="114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29"/>
      <c r="E114" s="389"/>
      <c r="F114" s="400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14">
        <f t="shared" si="133"/>
        <v>0</v>
      </c>
      <c r="M114" s="320"/>
      <c r="N114" s="60"/>
      <c r="O114" s="114">
        <f t="shared" si="134"/>
        <v>0</v>
      </c>
      <c r="P114" s="111"/>
    </row>
    <row r="115" spans="1:16" ht="24" x14ac:dyDescent="0.25">
      <c r="A115" s="38">
        <v>2259</v>
      </c>
      <c r="B115" s="57" t="s">
        <v>100</v>
      </c>
      <c r="C115" s="58">
        <f t="shared" si="98"/>
        <v>483</v>
      </c>
      <c r="D115" s="229">
        <v>483</v>
      </c>
      <c r="E115" s="389"/>
      <c r="F115" s="400">
        <f t="shared" si="131"/>
        <v>483</v>
      </c>
      <c r="G115" s="229"/>
      <c r="H115" s="261"/>
      <c r="I115" s="114">
        <f t="shared" si="132"/>
        <v>0</v>
      </c>
      <c r="J115" s="261"/>
      <c r="K115" s="60"/>
      <c r="L115" s="114">
        <f t="shared" si="133"/>
        <v>0</v>
      </c>
      <c r="M115" s="320"/>
      <c r="N115" s="60"/>
      <c r="O115" s="114">
        <f t="shared" si="134"/>
        <v>0</v>
      </c>
      <c r="P115" s="111"/>
    </row>
    <row r="116" spans="1:16" x14ac:dyDescent="0.25">
      <c r="A116" s="112">
        <v>2260</v>
      </c>
      <c r="B116" s="57" t="s">
        <v>101</v>
      </c>
      <c r="C116" s="58">
        <f t="shared" si="98"/>
        <v>3002.15</v>
      </c>
      <c r="D116" s="230">
        <f>SUM(D117:D121)</f>
        <v>2170</v>
      </c>
      <c r="E116" s="392">
        <f t="shared" ref="E116:F116" si="135">SUM(E117:E121)</f>
        <v>0</v>
      </c>
      <c r="F116" s="400">
        <f t="shared" si="135"/>
        <v>2170</v>
      </c>
      <c r="G116" s="230">
        <f>SUM(G117:G121)</f>
        <v>0</v>
      </c>
      <c r="H116" s="121">
        <f t="shared" ref="H116:I116" si="136">SUM(H117:H121)</f>
        <v>832.15</v>
      </c>
      <c r="I116" s="114">
        <f t="shared" si="136"/>
        <v>832.15</v>
      </c>
      <c r="J116" s="121">
        <f>SUM(J117:J121)</f>
        <v>0</v>
      </c>
      <c r="K116" s="113">
        <f t="shared" ref="K116:L116" si="137">SUM(K117:K121)</f>
        <v>0</v>
      </c>
      <c r="L116" s="114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29"/>
      <c r="E117" s="389"/>
      <c r="F117" s="400">
        <f t="shared" ref="F117:F121" si="139">D117+E117</f>
        <v>0</v>
      </c>
      <c r="G117" s="229"/>
      <c r="H117" s="261"/>
      <c r="I117" s="114">
        <f t="shared" ref="I117:I121" si="140">G117+H117</f>
        <v>0</v>
      </c>
      <c r="J117" s="261"/>
      <c r="K117" s="60"/>
      <c r="L117" s="114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</row>
    <row r="118" spans="1:16" ht="72" x14ac:dyDescent="0.25">
      <c r="A118" s="38">
        <v>2262</v>
      </c>
      <c r="B118" s="57" t="s">
        <v>103</v>
      </c>
      <c r="C118" s="58">
        <f t="shared" si="98"/>
        <v>1832.15</v>
      </c>
      <c r="D118" s="229">
        <v>1000</v>
      </c>
      <c r="E118" s="389"/>
      <c r="F118" s="400">
        <f t="shared" si="139"/>
        <v>1000</v>
      </c>
      <c r="G118" s="229"/>
      <c r="H118" s="261">
        <v>832.15</v>
      </c>
      <c r="I118" s="114">
        <f t="shared" si="140"/>
        <v>832.15</v>
      </c>
      <c r="J118" s="261"/>
      <c r="K118" s="60"/>
      <c r="L118" s="114">
        <f t="shared" si="141"/>
        <v>0</v>
      </c>
      <c r="M118" s="320"/>
      <c r="N118" s="60"/>
      <c r="O118" s="113">
        <f t="shared" si="142"/>
        <v>0</v>
      </c>
      <c r="P118" s="367" t="s">
        <v>795</v>
      </c>
    </row>
    <row r="119" spans="1:16" x14ac:dyDescent="0.25">
      <c r="A119" s="38">
        <v>2263</v>
      </c>
      <c r="B119" s="57" t="s">
        <v>104</v>
      </c>
      <c r="C119" s="58">
        <f t="shared" si="98"/>
        <v>1170</v>
      </c>
      <c r="D119" s="229">
        <v>1170</v>
      </c>
      <c r="E119" s="389"/>
      <c r="F119" s="400">
        <f t="shared" si="139"/>
        <v>1170</v>
      </c>
      <c r="G119" s="229"/>
      <c r="H119" s="261"/>
      <c r="I119" s="114">
        <f t="shared" si="140"/>
        <v>0</v>
      </c>
      <c r="J119" s="261"/>
      <c r="K119" s="60"/>
      <c r="L119" s="114">
        <f t="shared" si="141"/>
        <v>0</v>
      </c>
      <c r="M119" s="320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29"/>
      <c r="E120" s="389"/>
      <c r="F120" s="400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14">
        <f t="shared" si="141"/>
        <v>0</v>
      </c>
      <c r="M120" s="320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29"/>
      <c r="E121" s="389"/>
      <c r="F121" s="400">
        <f t="shared" si="139"/>
        <v>0</v>
      </c>
      <c r="G121" s="229"/>
      <c r="H121" s="261"/>
      <c r="I121" s="114">
        <f t="shared" si="140"/>
        <v>0</v>
      </c>
      <c r="J121" s="261"/>
      <c r="K121" s="60"/>
      <c r="L121" s="114">
        <f t="shared" si="141"/>
        <v>0</v>
      </c>
      <c r="M121" s="320"/>
      <c r="N121" s="60"/>
      <c r="O121" s="114">
        <f t="shared" si="142"/>
        <v>0</v>
      </c>
      <c r="P121" s="111"/>
    </row>
    <row r="122" spans="1:16" x14ac:dyDescent="0.25">
      <c r="A122" s="112">
        <v>2270</v>
      </c>
      <c r="B122" s="57" t="s">
        <v>107</v>
      </c>
      <c r="C122" s="58">
        <f t="shared" si="98"/>
        <v>2442.85</v>
      </c>
      <c r="D122" s="230">
        <f>SUM(D123:D127)</f>
        <v>727</v>
      </c>
      <c r="E122" s="392">
        <f t="shared" ref="E122:F122" si="143">SUM(E123:E127)</f>
        <v>0</v>
      </c>
      <c r="F122" s="400">
        <f t="shared" si="143"/>
        <v>727</v>
      </c>
      <c r="G122" s="230">
        <f>SUM(G123:G127)</f>
        <v>2548</v>
      </c>
      <c r="H122" s="121">
        <f t="shared" ref="H122:I122" si="144">SUM(H123:H127)</f>
        <v>-832.15000000000009</v>
      </c>
      <c r="I122" s="114">
        <f t="shared" si="144"/>
        <v>1715.85</v>
      </c>
      <c r="J122" s="121">
        <f>SUM(J123:J127)</f>
        <v>0</v>
      </c>
      <c r="K122" s="113">
        <f t="shared" ref="K122:L122" si="145">SUM(K123:K127)</f>
        <v>0</v>
      </c>
      <c r="L122" s="114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98"/>
        <v>0</v>
      </c>
      <c r="D123" s="229"/>
      <c r="E123" s="389"/>
      <c r="F123" s="400">
        <f t="shared" ref="F123:F127" si="147">D123+E123</f>
        <v>0</v>
      </c>
      <c r="G123" s="229"/>
      <c r="H123" s="261"/>
      <c r="I123" s="114">
        <f t="shared" ref="I123:I127" si="148">G123+H123</f>
        <v>0</v>
      </c>
      <c r="J123" s="261"/>
      <c r="K123" s="60"/>
      <c r="L123" s="114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98"/>
        <v>0</v>
      </c>
      <c r="D124" s="229"/>
      <c r="E124" s="389"/>
      <c r="F124" s="400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14">
        <f t="shared" si="149"/>
        <v>0</v>
      </c>
      <c r="M124" s="320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29"/>
      <c r="E125" s="389"/>
      <c r="F125" s="400">
        <f t="shared" si="147"/>
        <v>0</v>
      </c>
      <c r="G125" s="229">
        <v>2548</v>
      </c>
      <c r="H125" s="261">
        <v>-2548</v>
      </c>
      <c r="I125" s="114">
        <f t="shared" si="148"/>
        <v>0</v>
      </c>
      <c r="J125" s="261"/>
      <c r="K125" s="60"/>
      <c r="L125" s="114">
        <f t="shared" si="149"/>
        <v>0</v>
      </c>
      <c r="M125" s="320"/>
      <c r="N125" s="60"/>
      <c r="O125" s="114">
        <f t="shared" si="150"/>
        <v>0</v>
      </c>
      <c r="P125" s="367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29"/>
      <c r="E126" s="389"/>
      <c r="F126" s="400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14">
        <f t="shared" si="149"/>
        <v>0</v>
      </c>
      <c r="M126" s="320"/>
      <c r="N126" s="60"/>
      <c r="O126" s="114">
        <f t="shared" si="150"/>
        <v>0</v>
      </c>
      <c r="P126" s="111"/>
    </row>
    <row r="127" spans="1:16" ht="72" x14ac:dyDescent="0.25">
      <c r="A127" s="38">
        <v>2279</v>
      </c>
      <c r="B127" s="57" t="s">
        <v>111</v>
      </c>
      <c r="C127" s="58">
        <f t="shared" si="98"/>
        <v>2442.85</v>
      </c>
      <c r="D127" s="229">
        <v>727</v>
      </c>
      <c r="E127" s="389"/>
      <c r="F127" s="400">
        <f t="shared" si="147"/>
        <v>727</v>
      </c>
      <c r="G127" s="229"/>
      <c r="H127" s="261">
        <f>2548-832.15</f>
        <v>1715.85</v>
      </c>
      <c r="I127" s="114">
        <f t="shared" si="148"/>
        <v>1715.85</v>
      </c>
      <c r="J127" s="261"/>
      <c r="K127" s="60"/>
      <c r="L127" s="114">
        <f t="shared" si="149"/>
        <v>0</v>
      </c>
      <c r="M127" s="320"/>
      <c r="N127" s="60"/>
      <c r="O127" s="114">
        <f t="shared" si="150"/>
        <v>0</v>
      </c>
      <c r="P127" s="367" t="s">
        <v>796</v>
      </c>
    </row>
    <row r="128" spans="1:16" ht="24" hidden="1" x14ac:dyDescent="0.25">
      <c r="A128" s="808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388">
        <f t="shared" si="151"/>
        <v>0</v>
      </c>
      <c r="F128" s="411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2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98"/>
        <v>28802</v>
      </c>
      <c r="D130" s="227">
        <f>SUM(D131,D136,D140,D141,D144,D151,D159,D160,D163)</f>
        <v>23070</v>
      </c>
      <c r="E130" s="387">
        <f t="shared" ref="E130:F130" si="152">SUM(E131,E136,E140,E141,E144,E151,E159,E160,E163)</f>
        <v>0</v>
      </c>
      <c r="F130" s="402">
        <f t="shared" si="152"/>
        <v>23070</v>
      </c>
      <c r="G130" s="227">
        <f>SUM(G131,G136,G140,G141,G144,G151,G159,G160,G163)</f>
        <v>5349</v>
      </c>
      <c r="H130" s="106">
        <f t="shared" ref="H130:I130" si="153">SUM(H131,H136,H140,H141,H144,H151,H159,H160,H163)</f>
        <v>0</v>
      </c>
      <c r="I130" s="117">
        <f t="shared" si="153"/>
        <v>5349</v>
      </c>
      <c r="J130" s="106">
        <f>SUM(J131,J136,J140,J141,J144,J151,J159,J160,J163)</f>
        <v>383</v>
      </c>
      <c r="K130" s="50">
        <f t="shared" ref="K130:L130" si="154">SUM(K131,K136,K140,K141,K144,K151,K159,K160,K163)</f>
        <v>0</v>
      </c>
      <c r="L130" s="117">
        <f t="shared" si="154"/>
        <v>383</v>
      </c>
      <c r="M130" s="47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x14ac:dyDescent="0.25">
      <c r="A131" s="808">
        <v>2310</v>
      </c>
      <c r="B131" s="52" t="s">
        <v>114</v>
      </c>
      <c r="C131" s="53">
        <f t="shared" si="98"/>
        <v>7721</v>
      </c>
      <c r="D131" s="232">
        <f t="shared" ref="D131:O131" si="156">SUM(D132:D135)</f>
        <v>7538</v>
      </c>
      <c r="E131" s="388">
        <f t="shared" si="156"/>
        <v>0</v>
      </c>
      <c r="F131" s="411">
        <f t="shared" si="156"/>
        <v>7538</v>
      </c>
      <c r="G131" s="232">
        <f t="shared" si="156"/>
        <v>0</v>
      </c>
      <c r="H131" s="263">
        <f t="shared" si="156"/>
        <v>0</v>
      </c>
      <c r="I131" s="120">
        <f t="shared" si="156"/>
        <v>0</v>
      </c>
      <c r="J131" s="263">
        <f t="shared" si="156"/>
        <v>183</v>
      </c>
      <c r="K131" s="119">
        <f t="shared" si="156"/>
        <v>0</v>
      </c>
      <c r="L131" s="120">
        <f t="shared" si="156"/>
        <v>183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x14ac:dyDescent="0.25">
      <c r="A132" s="38">
        <v>2311</v>
      </c>
      <c r="B132" s="57" t="s">
        <v>115</v>
      </c>
      <c r="C132" s="58">
        <f t="shared" si="98"/>
        <v>3721</v>
      </c>
      <c r="D132" s="229">
        <v>3538</v>
      </c>
      <c r="E132" s="389"/>
      <c r="F132" s="400">
        <f t="shared" ref="F132:F135" si="157">D132+E132</f>
        <v>3538</v>
      </c>
      <c r="G132" s="229"/>
      <c r="H132" s="261"/>
      <c r="I132" s="114">
        <f t="shared" ref="I132:I135" si="158">G132+H132</f>
        <v>0</v>
      </c>
      <c r="J132" s="261">
        <v>183</v>
      </c>
      <c r="K132" s="60"/>
      <c r="L132" s="114">
        <f t="shared" ref="L132:L135" si="159">J132+K132</f>
        <v>183</v>
      </c>
      <c r="M132" s="320"/>
      <c r="N132" s="60"/>
      <c r="O132" s="114">
        <f t="shared" ref="O132:O135" si="160">M132+N132</f>
        <v>0</v>
      </c>
      <c r="P132" s="111"/>
    </row>
    <row r="133" spans="1:16" x14ac:dyDescent="0.25">
      <c r="A133" s="38">
        <v>2312</v>
      </c>
      <c r="B133" s="57" t="s">
        <v>116</v>
      </c>
      <c r="C133" s="58">
        <f t="shared" si="98"/>
        <v>3800</v>
      </c>
      <c r="D133" s="229">
        <v>3800</v>
      </c>
      <c r="E133" s="389"/>
      <c r="F133" s="400">
        <f t="shared" si="157"/>
        <v>3800</v>
      </c>
      <c r="G133" s="229"/>
      <c r="H133" s="261"/>
      <c r="I133" s="114">
        <f t="shared" si="158"/>
        <v>0</v>
      </c>
      <c r="J133" s="261"/>
      <c r="K133" s="60"/>
      <c r="L133" s="114">
        <f t="shared" si="159"/>
        <v>0</v>
      </c>
      <c r="M133" s="320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29"/>
      <c r="E134" s="389"/>
      <c r="F134" s="400">
        <f t="shared" si="157"/>
        <v>0</v>
      </c>
      <c r="G134" s="229"/>
      <c r="H134" s="261"/>
      <c r="I134" s="114">
        <f t="shared" si="158"/>
        <v>0</v>
      </c>
      <c r="J134" s="261"/>
      <c r="K134" s="60"/>
      <c r="L134" s="114">
        <f t="shared" si="159"/>
        <v>0</v>
      </c>
      <c r="M134" s="320"/>
      <c r="N134" s="60"/>
      <c r="O134" s="114">
        <f t="shared" si="160"/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98"/>
        <v>200</v>
      </c>
      <c r="D135" s="229">
        <v>200</v>
      </c>
      <c r="E135" s="389"/>
      <c r="F135" s="400">
        <f t="shared" si="157"/>
        <v>200</v>
      </c>
      <c r="G135" s="229"/>
      <c r="H135" s="261"/>
      <c r="I135" s="114">
        <f t="shared" si="158"/>
        <v>0</v>
      </c>
      <c r="J135" s="261"/>
      <c r="K135" s="60"/>
      <c r="L135" s="114">
        <f t="shared" si="159"/>
        <v>0</v>
      </c>
      <c r="M135" s="320"/>
      <c r="N135" s="60"/>
      <c r="O135" s="114">
        <f t="shared" si="160"/>
        <v>0</v>
      </c>
      <c r="P135" s="111"/>
    </row>
    <row r="136" spans="1:16" x14ac:dyDescent="0.25">
      <c r="A136" s="112">
        <v>2320</v>
      </c>
      <c r="B136" s="57" t="s">
        <v>118</v>
      </c>
      <c r="C136" s="58">
        <f t="shared" si="98"/>
        <v>340</v>
      </c>
      <c r="D136" s="230">
        <f>SUM(D137:D139)</f>
        <v>290</v>
      </c>
      <c r="E136" s="392">
        <f t="shared" ref="E136:F136" si="161">SUM(E137:E139)</f>
        <v>0</v>
      </c>
      <c r="F136" s="400">
        <f t="shared" si="161"/>
        <v>290</v>
      </c>
      <c r="G136" s="230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50</v>
      </c>
      <c r="K136" s="113">
        <f t="shared" ref="K136:L136" si="163">SUM(K137:K139)</f>
        <v>0</v>
      </c>
      <c r="L136" s="114">
        <f t="shared" si="163"/>
        <v>50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29"/>
      <c r="E137" s="389"/>
      <c r="F137" s="400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14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</row>
    <row r="138" spans="1:16" x14ac:dyDescent="0.25">
      <c r="A138" s="38">
        <v>2322</v>
      </c>
      <c r="B138" s="57" t="s">
        <v>120</v>
      </c>
      <c r="C138" s="58">
        <f t="shared" si="98"/>
        <v>340</v>
      </c>
      <c r="D138" s="229">
        <v>290</v>
      </c>
      <c r="E138" s="389"/>
      <c r="F138" s="400">
        <f t="shared" si="165"/>
        <v>290</v>
      </c>
      <c r="G138" s="229"/>
      <c r="H138" s="261"/>
      <c r="I138" s="114">
        <f t="shared" si="166"/>
        <v>0</v>
      </c>
      <c r="J138" s="261">
        <v>50</v>
      </c>
      <c r="K138" s="60"/>
      <c r="L138" s="114">
        <f t="shared" si="167"/>
        <v>50</v>
      </c>
      <c r="M138" s="320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/>
      <c r="E139" s="389"/>
      <c r="F139" s="400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14">
        <f t="shared" si="167"/>
        <v>0</v>
      </c>
      <c r="M139" s="320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29"/>
      <c r="E140" s="389"/>
      <c r="F140" s="400">
        <f t="shared" si="165"/>
        <v>0</v>
      </c>
      <c r="G140" s="229"/>
      <c r="H140" s="261"/>
      <c r="I140" s="114">
        <f t="shared" si="166"/>
        <v>0</v>
      </c>
      <c r="J140" s="261"/>
      <c r="K140" s="60"/>
      <c r="L140" s="114">
        <f t="shared" si="167"/>
        <v>0</v>
      </c>
      <c r="M140" s="320"/>
      <c r="N140" s="60"/>
      <c r="O140" s="114">
        <f t="shared" si="168"/>
        <v>0</v>
      </c>
      <c r="P140" s="111"/>
    </row>
    <row r="141" spans="1:16" ht="48" x14ac:dyDescent="0.25">
      <c r="A141" s="112">
        <v>2340</v>
      </c>
      <c r="B141" s="57" t="s">
        <v>302</v>
      </c>
      <c r="C141" s="58">
        <f t="shared" si="98"/>
        <v>250</v>
      </c>
      <c r="D141" s="230">
        <f>SUM(D142:D143)</f>
        <v>250</v>
      </c>
      <c r="E141" s="392">
        <f t="shared" ref="E141:F141" si="169">SUM(E142:E143)</f>
        <v>0</v>
      </c>
      <c r="F141" s="400">
        <f t="shared" si="169"/>
        <v>250</v>
      </c>
      <c r="G141" s="230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14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x14ac:dyDescent="0.25">
      <c r="A142" s="38">
        <v>2341</v>
      </c>
      <c r="B142" s="57" t="s">
        <v>123</v>
      </c>
      <c r="C142" s="58">
        <f t="shared" si="98"/>
        <v>250</v>
      </c>
      <c r="D142" s="229">
        <v>250</v>
      </c>
      <c r="E142" s="389"/>
      <c r="F142" s="400">
        <f t="shared" ref="F142:F143" si="173">D142+E142</f>
        <v>250</v>
      </c>
      <c r="G142" s="229"/>
      <c r="H142" s="261"/>
      <c r="I142" s="114">
        <f t="shared" ref="I142:I143" si="174">G142+H142</f>
        <v>0</v>
      </c>
      <c r="J142" s="261"/>
      <c r="K142" s="60"/>
      <c r="L142" s="114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29"/>
      <c r="E143" s="389"/>
      <c r="F143" s="400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14">
        <f t="shared" si="175"/>
        <v>0</v>
      </c>
      <c r="M143" s="320"/>
      <c r="N143" s="60"/>
      <c r="O143" s="114">
        <f t="shared" si="176"/>
        <v>0</v>
      </c>
      <c r="P143" s="111"/>
    </row>
    <row r="144" spans="1:16" ht="24" x14ac:dyDescent="0.25">
      <c r="A144" s="107">
        <v>2350</v>
      </c>
      <c r="B144" s="78" t="s">
        <v>125</v>
      </c>
      <c r="C144" s="84">
        <f t="shared" si="98"/>
        <v>5236</v>
      </c>
      <c r="D144" s="132">
        <f>SUM(D145:D150)</f>
        <v>5086</v>
      </c>
      <c r="E144" s="516">
        <f t="shared" ref="E144:F144" si="177">SUM(E145:E150)</f>
        <v>0</v>
      </c>
      <c r="F144" s="533">
        <f t="shared" si="177"/>
        <v>5086</v>
      </c>
      <c r="G144" s="132">
        <f>SUM(G145:G150)</f>
        <v>0</v>
      </c>
      <c r="H144" s="205">
        <f t="shared" ref="H144:I144" si="178">SUM(H145:H150)</f>
        <v>0</v>
      </c>
      <c r="I144" s="109">
        <f t="shared" si="178"/>
        <v>0</v>
      </c>
      <c r="J144" s="205">
        <f>SUM(J145:J150)</f>
        <v>150</v>
      </c>
      <c r="K144" s="108">
        <f t="shared" ref="K144:L144" si="179">SUM(K145:K150)</f>
        <v>0</v>
      </c>
      <c r="L144" s="109">
        <f t="shared" si="179"/>
        <v>150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x14ac:dyDescent="0.25">
      <c r="A145" s="33">
        <v>2351</v>
      </c>
      <c r="B145" s="52" t="s">
        <v>126</v>
      </c>
      <c r="C145" s="53">
        <f t="shared" si="98"/>
        <v>950</v>
      </c>
      <c r="D145" s="228">
        <v>800</v>
      </c>
      <c r="E145" s="393"/>
      <c r="F145" s="411">
        <f t="shared" ref="F145:F150" si="181">D145+E145</f>
        <v>800</v>
      </c>
      <c r="G145" s="228"/>
      <c r="H145" s="260"/>
      <c r="I145" s="120">
        <f t="shared" ref="I145:I150" si="182">G145+H145</f>
        <v>0</v>
      </c>
      <c r="J145" s="260">
        <v>150</v>
      </c>
      <c r="K145" s="55"/>
      <c r="L145" s="120">
        <f t="shared" ref="L145:L150" si="183">J145+K145</f>
        <v>150</v>
      </c>
      <c r="M145" s="319"/>
      <c r="N145" s="55"/>
      <c r="O145" s="120">
        <f t="shared" ref="O145:O150" si="184">M145+N145</f>
        <v>0</v>
      </c>
      <c r="P145" s="110"/>
    </row>
    <row r="146" spans="1:16" x14ac:dyDescent="0.25">
      <c r="A146" s="38">
        <v>2352</v>
      </c>
      <c r="B146" s="57" t="s">
        <v>127</v>
      </c>
      <c r="C146" s="58">
        <f t="shared" si="98"/>
        <v>4136</v>
      </c>
      <c r="D146" s="229">
        <v>4136</v>
      </c>
      <c r="E146" s="389"/>
      <c r="F146" s="400">
        <f t="shared" si="181"/>
        <v>4136</v>
      </c>
      <c r="G146" s="229"/>
      <c r="H146" s="261"/>
      <c r="I146" s="114">
        <f t="shared" si="182"/>
        <v>0</v>
      </c>
      <c r="J146" s="261"/>
      <c r="K146" s="60"/>
      <c r="L146" s="114">
        <f t="shared" si="183"/>
        <v>0</v>
      </c>
      <c r="M146" s="320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29"/>
      <c r="E147" s="389"/>
      <c r="F147" s="400">
        <f t="shared" si="181"/>
        <v>0</v>
      </c>
      <c r="G147" s="229"/>
      <c r="H147" s="261"/>
      <c r="I147" s="114">
        <f t="shared" si="182"/>
        <v>0</v>
      </c>
      <c r="J147" s="261"/>
      <c r="K147" s="60"/>
      <c r="L147" s="114">
        <f t="shared" si="183"/>
        <v>0</v>
      </c>
      <c r="M147" s="320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29"/>
      <c r="E148" s="389"/>
      <c r="F148" s="400">
        <f t="shared" si="181"/>
        <v>0</v>
      </c>
      <c r="G148" s="229"/>
      <c r="H148" s="261"/>
      <c r="I148" s="114">
        <f t="shared" si="182"/>
        <v>0</v>
      </c>
      <c r="J148" s="261"/>
      <c r="K148" s="60"/>
      <c r="L148" s="114">
        <f t="shared" si="183"/>
        <v>0</v>
      </c>
      <c r="M148" s="320"/>
      <c r="N148" s="60"/>
      <c r="O148" s="114">
        <f t="shared" si="184"/>
        <v>0</v>
      </c>
      <c r="P148" s="111"/>
    </row>
    <row r="149" spans="1:16" ht="24" x14ac:dyDescent="0.25">
      <c r="A149" s="38">
        <v>2355</v>
      </c>
      <c r="B149" s="57" t="s">
        <v>130</v>
      </c>
      <c r="C149" s="58">
        <f t="shared" ref="C149:C212" si="185">F149+I149+L149+O149</f>
        <v>150</v>
      </c>
      <c r="D149" s="229">
        <v>150</v>
      </c>
      <c r="E149" s="389"/>
      <c r="F149" s="400">
        <f t="shared" si="181"/>
        <v>150</v>
      </c>
      <c r="G149" s="229"/>
      <c r="H149" s="261"/>
      <c r="I149" s="114">
        <f t="shared" si="182"/>
        <v>0</v>
      </c>
      <c r="J149" s="261"/>
      <c r="K149" s="60"/>
      <c r="L149" s="114">
        <f t="shared" si="183"/>
        <v>0</v>
      </c>
      <c r="M149" s="320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29"/>
      <c r="E150" s="389"/>
      <c r="F150" s="400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14">
        <f t="shared" si="183"/>
        <v>0</v>
      </c>
      <c r="M150" s="320"/>
      <c r="N150" s="60"/>
      <c r="O150" s="114">
        <f t="shared" si="184"/>
        <v>0</v>
      </c>
      <c r="P150" s="111"/>
    </row>
    <row r="151" spans="1:16" ht="24.75" customHeight="1" x14ac:dyDescent="0.25">
      <c r="A151" s="112">
        <v>2360</v>
      </c>
      <c r="B151" s="57" t="s">
        <v>132</v>
      </c>
      <c r="C151" s="58">
        <f t="shared" si="185"/>
        <v>2500</v>
      </c>
      <c r="D151" s="230">
        <f>SUM(D152:D158)</f>
        <v>2500</v>
      </c>
      <c r="E151" s="392">
        <f t="shared" ref="E151:F151" si="186">SUM(E152:E158)</f>
        <v>0</v>
      </c>
      <c r="F151" s="400">
        <f t="shared" si="186"/>
        <v>2500</v>
      </c>
      <c r="G151" s="230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14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29"/>
      <c r="E152" s="389"/>
      <c r="F152" s="400">
        <f t="shared" ref="F152:F159" si="190">D152+E152</f>
        <v>0</v>
      </c>
      <c r="G152" s="229"/>
      <c r="H152" s="261"/>
      <c r="I152" s="114">
        <f t="shared" ref="I152:I159" si="191">G152+H152</f>
        <v>0</v>
      </c>
      <c r="J152" s="261"/>
      <c r="K152" s="60"/>
      <c r="L152" s="114">
        <f t="shared" ref="L152:L159" si="192">J152+K152</f>
        <v>0</v>
      </c>
      <c r="M152" s="320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29"/>
      <c r="E153" s="389"/>
      <c r="F153" s="400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14">
        <f t="shared" si="192"/>
        <v>0</v>
      </c>
      <c r="M153" s="320"/>
      <c r="N153" s="60"/>
      <c r="O153" s="114">
        <f t="shared" si="193"/>
        <v>0</v>
      </c>
      <c r="P153" s="111"/>
    </row>
    <row r="154" spans="1:16" x14ac:dyDescent="0.25">
      <c r="A154" s="37">
        <v>2363</v>
      </c>
      <c r="B154" s="57" t="s">
        <v>135</v>
      </c>
      <c r="C154" s="58">
        <f t="shared" si="185"/>
        <v>2500</v>
      </c>
      <c r="D154" s="229">
        <v>2500</v>
      </c>
      <c r="E154" s="389"/>
      <c r="F154" s="400">
        <f t="shared" si="190"/>
        <v>2500</v>
      </c>
      <c r="G154" s="229"/>
      <c r="H154" s="261"/>
      <c r="I154" s="114">
        <f t="shared" si="191"/>
        <v>0</v>
      </c>
      <c r="J154" s="261"/>
      <c r="K154" s="60"/>
      <c r="L154" s="114">
        <f t="shared" si="192"/>
        <v>0</v>
      </c>
      <c r="M154" s="320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29"/>
      <c r="E155" s="389"/>
      <c r="F155" s="400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14">
        <f t="shared" si="192"/>
        <v>0</v>
      </c>
      <c r="M155" s="320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/>
      <c r="E156" s="389"/>
      <c r="F156" s="400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14">
        <f t="shared" si="192"/>
        <v>0</v>
      </c>
      <c r="M156" s="320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29"/>
      <c r="E157" s="389"/>
      <c r="F157" s="400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14">
        <f t="shared" si="192"/>
        <v>0</v>
      </c>
      <c r="M157" s="320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29"/>
      <c r="E158" s="389"/>
      <c r="F158" s="400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14">
        <f t="shared" si="192"/>
        <v>0</v>
      </c>
      <c r="M158" s="320"/>
      <c r="N158" s="60"/>
      <c r="O158" s="114">
        <f t="shared" si="193"/>
        <v>0</v>
      </c>
      <c r="P158" s="111"/>
    </row>
    <row r="159" spans="1:16" x14ac:dyDescent="0.25">
      <c r="A159" s="107">
        <v>2370</v>
      </c>
      <c r="B159" s="78" t="s">
        <v>140</v>
      </c>
      <c r="C159" s="84">
        <f t="shared" si="185"/>
        <v>12755</v>
      </c>
      <c r="D159" s="231">
        <v>7406</v>
      </c>
      <c r="E159" s="519"/>
      <c r="F159" s="533">
        <f t="shared" si="190"/>
        <v>7406</v>
      </c>
      <c r="G159" s="231">
        <v>5349</v>
      </c>
      <c r="H159" s="262"/>
      <c r="I159" s="109">
        <f t="shared" si="191"/>
        <v>5349</v>
      </c>
      <c r="J159" s="262"/>
      <c r="K159" s="115"/>
      <c r="L159" s="109">
        <f t="shared" si="192"/>
        <v>0</v>
      </c>
      <c r="M159" s="321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516">
        <f t="shared" ref="E160:F160" si="194">SUM(E161:E162)</f>
        <v>0</v>
      </c>
      <c r="F160" s="533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09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28"/>
      <c r="E161" s="393"/>
      <c r="F161" s="411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20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29"/>
      <c r="E162" s="389"/>
      <c r="F162" s="400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14">
        <f t="shared" si="200"/>
        <v>0</v>
      </c>
      <c r="M162" s="320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1"/>
      <c r="E163" s="519"/>
      <c r="F163" s="533">
        <f t="shared" si="198"/>
        <v>0</v>
      </c>
      <c r="G163" s="231"/>
      <c r="H163" s="262"/>
      <c r="I163" s="109">
        <f t="shared" si="199"/>
        <v>0</v>
      </c>
      <c r="J163" s="262"/>
      <c r="K163" s="115"/>
      <c r="L163" s="109">
        <f t="shared" si="200"/>
        <v>0</v>
      </c>
      <c r="M163" s="321"/>
      <c r="N163" s="115"/>
      <c r="O163" s="109">
        <f t="shared" si="201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85"/>
        <v>0</v>
      </c>
      <c r="D164" s="233"/>
      <c r="E164" s="603"/>
      <c r="F164" s="402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17">
        <f t="shared" si="200"/>
        <v>0</v>
      </c>
      <c r="M164" s="322"/>
      <c r="N164" s="122"/>
      <c r="O164" s="117">
        <f t="shared" si="201"/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185"/>
        <v>0</v>
      </c>
      <c r="D165" s="227">
        <f>SUM(D166,D171)</f>
        <v>0</v>
      </c>
      <c r="E165" s="387">
        <f t="shared" ref="E165:O165" si="202">SUM(E166,E171)</f>
        <v>0</v>
      </c>
      <c r="F165" s="402">
        <f t="shared" si="202"/>
        <v>0</v>
      </c>
      <c r="G165" s="227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17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</row>
    <row r="166" spans="1:16" ht="16.5" hidden="1" customHeight="1" x14ac:dyDescent="0.25">
      <c r="A166" s="808">
        <v>2510</v>
      </c>
      <c r="B166" s="52" t="s">
        <v>147</v>
      </c>
      <c r="C166" s="53">
        <f t="shared" si="185"/>
        <v>0</v>
      </c>
      <c r="D166" s="232">
        <f>SUM(D167:D170)</f>
        <v>0</v>
      </c>
      <c r="E166" s="388">
        <f t="shared" ref="E166:O166" si="203">SUM(E167:E170)</f>
        <v>0</v>
      </c>
      <c r="F166" s="411">
        <f t="shared" si="203"/>
        <v>0</v>
      </c>
      <c r="G166" s="232">
        <f t="shared" si="203"/>
        <v>0</v>
      </c>
      <c r="H166" s="263">
        <f t="shared" si="203"/>
        <v>0</v>
      </c>
      <c r="I166" s="120">
        <f t="shared" si="203"/>
        <v>0</v>
      </c>
      <c r="J166" s="263">
        <f t="shared" si="203"/>
        <v>0</v>
      </c>
      <c r="K166" s="119">
        <f t="shared" si="203"/>
        <v>0</v>
      </c>
      <c r="L166" s="120">
        <f t="shared" si="203"/>
        <v>0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29"/>
      <c r="E167" s="389"/>
      <c r="F167" s="400">
        <f t="shared" ref="F167:F172" si="204">D167+E167</f>
        <v>0</v>
      </c>
      <c r="G167" s="229"/>
      <c r="H167" s="261"/>
      <c r="I167" s="114">
        <f t="shared" ref="I167:I172" si="205">G167+H167</f>
        <v>0</v>
      </c>
      <c r="J167" s="261"/>
      <c r="K167" s="60"/>
      <c r="L167" s="114">
        <f t="shared" ref="L167:L172" si="206">J167+K167</f>
        <v>0</v>
      </c>
      <c r="M167" s="320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29"/>
      <c r="E168" s="389"/>
      <c r="F168" s="400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14">
        <f t="shared" si="206"/>
        <v>0</v>
      </c>
      <c r="M168" s="320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29"/>
      <c r="E169" s="389"/>
      <c r="F169" s="400">
        <f t="shared" si="204"/>
        <v>0</v>
      </c>
      <c r="G169" s="229"/>
      <c r="H169" s="261"/>
      <c r="I169" s="114">
        <f t="shared" si="205"/>
        <v>0</v>
      </c>
      <c r="J169" s="261"/>
      <c r="K169" s="60"/>
      <c r="L169" s="114">
        <f t="shared" si="206"/>
        <v>0</v>
      </c>
      <c r="M169" s="320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29"/>
      <c r="E170" s="389"/>
      <c r="F170" s="400">
        <f t="shared" si="204"/>
        <v>0</v>
      </c>
      <c r="G170" s="229"/>
      <c r="H170" s="261"/>
      <c r="I170" s="114">
        <f t="shared" si="205"/>
        <v>0</v>
      </c>
      <c r="J170" s="261"/>
      <c r="K170" s="60"/>
      <c r="L170" s="114">
        <f t="shared" si="206"/>
        <v>0</v>
      </c>
      <c r="M170" s="320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29"/>
      <c r="E171" s="389"/>
      <c r="F171" s="400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14">
        <f t="shared" si="206"/>
        <v>0</v>
      </c>
      <c r="M171" s="320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/>
      <c r="E172" s="590"/>
      <c r="F172" s="552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353">
        <f t="shared" si="206"/>
        <v>0</v>
      </c>
      <c r="M172" s="310"/>
      <c r="N172" s="35"/>
      <c r="O172" s="353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386">
        <f t="shared" ref="E173:F173" si="208">SUM(E174,E184)</f>
        <v>0</v>
      </c>
      <c r="F173" s="41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04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387">
        <f t="shared" ref="E174:O174" si="212">SUM(E175,E179)</f>
        <v>0</v>
      </c>
      <c r="F174" s="402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17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</row>
    <row r="175" spans="1:16" ht="36" hidden="1" x14ac:dyDescent="0.25">
      <c r="A175" s="808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388">
        <f t="shared" ref="E175:F175" si="213">SUM(E176:E178)</f>
        <v>0</v>
      </c>
      <c r="F175" s="411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2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29"/>
      <c r="E176" s="389"/>
      <c r="F176" s="400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14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29"/>
      <c r="E177" s="389"/>
      <c r="F177" s="400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14">
        <f t="shared" si="219"/>
        <v>0</v>
      </c>
      <c r="M177" s="320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29"/>
      <c r="E178" s="389"/>
      <c r="F178" s="400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14">
        <f t="shared" si="219"/>
        <v>0</v>
      </c>
      <c r="M178" s="320"/>
      <c r="N178" s="60"/>
      <c r="O178" s="114">
        <f t="shared" si="220"/>
        <v>0</v>
      </c>
      <c r="P178" s="111"/>
    </row>
    <row r="179" spans="1:16" ht="84" hidden="1" x14ac:dyDescent="0.25">
      <c r="A179" s="808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388">
        <f t="shared" ref="E179:O179" si="221">SUM(E180:E183)</f>
        <v>0</v>
      </c>
      <c r="F179" s="411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20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29"/>
      <c r="E180" s="389"/>
      <c r="F180" s="400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14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29"/>
      <c r="E181" s="389"/>
      <c r="F181" s="400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14">
        <f t="shared" si="224"/>
        <v>0</v>
      </c>
      <c r="M181" s="320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29"/>
      <c r="E182" s="389"/>
      <c r="F182" s="400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14">
        <f t="shared" si="224"/>
        <v>0</v>
      </c>
      <c r="M182" s="320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4"/>
      <c r="E183" s="604"/>
      <c r="F183" s="605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305">
        <f t="shared" si="224"/>
        <v>0</v>
      </c>
      <c r="M183" s="323"/>
      <c r="N183" s="129"/>
      <c r="O183" s="305">
        <f t="shared" si="225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606">
        <f t="shared" ref="E184:O184" si="226">SUM(E185:E186)</f>
        <v>0</v>
      </c>
      <c r="F184" s="607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289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1"/>
      <c r="E185" s="519"/>
      <c r="F185" s="533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09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/>
      <c r="E186" s="393"/>
      <c r="F186" s="411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20">
        <f t="shared" si="229"/>
        <v>0</v>
      </c>
      <c r="M186" s="319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386">
        <f t="shared" ref="E187:F187" si="231">SUM(E188,E191)</f>
        <v>0</v>
      </c>
      <c r="F187" s="41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04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387">
        <f t="shared" ref="E188:F188" si="235">SUM(E189,E190)</f>
        <v>0</v>
      </c>
      <c r="F188" s="402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17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808">
        <v>4240</v>
      </c>
      <c r="B189" s="52" t="s">
        <v>169</v>
      </c>
      <c r="C189" s="53">
        <f t="shared" si="185"/>
        <v>0</v>
      </c>
      <c r="D189" s="228"/>
      <c r="E189" s="393"/>
      <c r="F189" s="411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20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29"/>
      <c r="E190" s="389"/>
      <c r="F190" s="400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14">
        <f t="shared" si="241"/>
        <v>0</v>
      </c>
      <c r="M190" s="320"/>
      <c r="N190" s="60"/>
      <c r="O190" s="114">
        <f t="shared" si="242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387">
        <f t="shared" ref="E191:F191" si="243">SUM(E192)</f>
        <v>0</v>
      </c>
      <c r="F191" s="402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17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808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388">
        <f t="shared" ref="E192:F192" si="247">SUM(E193:E193)</f>
        <v>0</v>
      </c>
      <c r="F192" s="411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2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185"/>
        <v>16856</v>
      </c>
      <c r="D194" s="225">
        <f>SUM(D195,D230,D269)</f>
        <v>11363</v>
      </c>
      <c r="E194" s="382">
        <f t="shared" ref="E194:F194" si="251">SUM(E195,E230,E269)</f>
        <v>0</v>
      </c>
      <c r="F194" s="408">
        <f t="shared" si="251"/>
        <v>11363</v>
      </c>
      <c r="G194" s="225">
        <f>SUM(G195,G230,G269)</f>
        <v>1443</v>
      </c>
      <c r="H194" s="258">
        <f t="shared" ref="H194:I194" si="252">SUM(H195,H230,H269)</f>
        <v>0</v>
      </c>
      <c r="I194" s="100">
        <f t="shared" si="252"/>
        <v>1443</v>
      </c>
      <c r="J194" s="258">
        <f>SUM(J195,J230,J269)</f>
        <v>4050</v>
      </c>
      <c r="K194" s="99">
        <f t="shared" ref="K194:L194" si="253">SUM(K195,K230,K269)</f>
        <v>0</v>
      </c>
      <c r="L194" s="100">
        <f t="shared" si="253"/>
        <v>4050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185"/>
        <v>16856</v>
      </c>
      <c r="D195" s="226">
        <f>D196+D204</f>
        <v>11363</v>
      </c>
      <c r="E195" s="386">
        <f t="shared" ref="E195:F195" si="255">E196+E204</f>
        <v>0</v>
      </c>
      <c r="F195" s="410">
        <f t="shared" si="255"/>
        <v>11363</v>
      </c>
      <c r="G195" s="226">
        <f>G196+G204</f>
        <v>1443</v>
      </c>
      <c r="H195" s="259">
        <f t="shared" ref="H195:I195" si="256">H196+H204</f>
        <v>0</v>
      </c>
      <c r="I195" s="104">
        <f t="shared" si="256"/>
        <v>1443</v>
      </c>
      <c r="J195" s="259">
        <f>J196+J204</f>
        <v>4050</v>
      </c>
      <c r="K195" s="103">
        <f t="shared" ref="K195:L195" si="257">K196+K204</f>
        <v>0</v>
      </c>
      <c r="L195" s="104">
        <f t="shared" si="257"/>
        <v>4050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</row>
    <row r="196" spans="1:16" x14ac:dyDescent="0.25">
      <c r="A196" s="46">
        <v>5100</v>
      </c>
      <c r="B196" s="105" t="s">
        <v>176</v>
      </c>
      <c r="C196" s="47">
        <f t="shared" si="185"/>
        <v>65</v>
      </c>
      <c r="D196" s="227">
        <f>D197+D198+D201+D202+D203</f>
        <v>65</v>
      </c>
      <c r="E196" s="387">
        <f t="shared" ref="E196:F196" si="259">E197+E198+E201+E202+E203</f>
        <v>0</v>
      </c>
      <c r="F196" s="402">
        <f t="shared" si="259"/>
        <v>65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17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808">
        <v>5110</v>
      </c>
      <c r="B197" s="52" t="s">
        <v>177</v>
      </c>
      <c r="C197" s="53">
        <f t="shared" si="185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</row>
    <row r="198" spans="1:16" ht="24" x14ac:dyDescent="0.25">
      <c r="A198" s="112">
        <v>5120</v>
      </c>
      <c r="B198" s="57" t="s">
        <v>178</v>
      </c>
      <c r="C198" s="58">
        <f t="shared" si="185"/>
        <v>65</v>
      </c>
      <c r="D198" s="230">
        <f>D199+D200</f>
        <v>65</v>
      </c>
      <c r="E198" s="392">
        <f t="shared" ref="E198:F198" si="263">E199+E200</f>
        <v>0</v>
      </c>
      <c r="F198" s="400">
        <f t="shared" si="263"/>
        <v>65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14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x14ac:dyDescent="0.25">
      <c r="A199" s="38">
        <v>5121</v>
      </c>
      <c r="B199" s="57" t="s">
        <v>179</v>
      </c>
      <c r="C199" s="58">
        <f t="shared" si="185"/>
        <v>65</v>
      </c>
      <c r="D199" s="229">
        <v>65</v>
      </c>
      <c r="E199" s="389"/>
      <c r="F199" s="400">
        <f t="shared" ref="F199:F203" si="267">D199+E199</f>
        <v>65</v>
      </c>
      <c r="G199" s="229"/>
      <c r="H199" s="261"/>
      <c r="I199" s="114">
        <f t="shared" ref="I199:I203" si="268">G199+H199</f>
        <v>0</v>
      </c>
      <c r="J199" s="261"/>
      <c r="K199" s="60"/>
      <c r="L199" s="114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29"/>
      <c r="E200" s="389"/>
      <c r="F200" s="400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14">
        <f t="shared" si="269"/>
        <v>0</v>
      </c>
      <c r="M200" s="320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29"/>
      <c r="E201" s="389"/>
      <c r="F201" s="400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14">
        <f t="shared" si="269"/>
        <v>0</v>
      </c>
      <c r="M201" s="320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29"/>
      <c r="E202" s="389"/>
      <c r="F202" s="400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14">
        <f t="shared" si="269"/>
        <v>0</v>
      </c>
      <c r="M202" s="320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29"/>
      <c r="E203" s="389"/>
      <c r="F203" s="400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14">
        <f t="shared" si="269"/>
        <v>0</v>
      </c>
      <c r="M203" s="320"/>
      <c r="N203" s="60"/>
      <c r="O203" s="114">
        <f t="shared" si="270"/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185"/>
        <v>16791</v>
      </c>
      <c r="D204" s="227">
        <f>D205+D215+D216+D225+D226+D227+D229</f>
        <v>11298</v>
      </c>
      <c r="E204" s="387">
        <f t="shared" ref="E204:F204" si="271">E205+E215+E216+E225+E226+E227+E229</f>
        <v>0</v>
      </c>
      <c r="F204" s="402">
        <f t="shared" si="271"/>
        <v>11298</v>
      </c>
      <c r="G204" s="227">
        <f>G205+G215+G216+G225+G226+G227+G229</f>
        <v>1443</v>
      </c>
      <c r="H204" s="106">
        <f t="shared" ref="H204:I204" si="272">H205+H215+H216+H225+H226+H227+H229</f>
        <v>0</v>
      </c>
      <c r="I204" s="117">
        <f t="shared" si="272"/>
        <v>1443</v>
      </c>
      <c r="J204" s="106">
        <f>J205+J215+J216+J225+J226+J227+J229</f>
        <v>4050</v>
      </c>
      <c r="K204" s="50">
        <f t="shared" ref="K204:L204" si="273">K205+K215+K216+K225+K226+K227+K229</f>
        <v>0</v>
      </c>
      <c r="L204" s="117">
        <f t="shared" si="273"/>
        <v>4050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516">
        <f t="shared" ref="E205:F205" si="275">SUM(E206:E214)</f>
        <v>0</v>
      </c>
      <c r="F205" s="533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09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28"/>
      <c r="E206" s="393"/>
      <c r="F206" s="411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20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29"/>
      <c r="E207" s="389"/>
      <c r="F207" s="400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14">
        <f t="shared" si="281"/>
        <v>0</v>
      </c>
      <c r="M207" s="320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29"/>
      <c r="E208" s="389"/>
      <c r="F208" s="400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14">
        <f t="shared" si="281"/>
        <v>0</v>
      </c>
      <c r="M208" s="320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29"/>
      <c r="E209" s="389"/>
      <c r="F209" s="400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14">
        <f t="shared" si="281"/>
        <v>0</v>
      </c>
      <c r="M209" s="320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29"/>
      <c r="E210" s="389"/>
      <c r="F210" s="400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14">
        <f t="shared" si="281"/>
        <v>0</v>
      </c>
      <c r="M210" s="320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/>
      <c r="E211" s="389"/>
      <c r="F211" s="400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14">
        <f t="shared" si="281"/>
        <v>0</v>
      </c>
      <c r="M211" s="320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29"/>
      <c r="E212" s="389"/>
      <c r="F212" s="400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14">
        <f t="shared" si="281"/>
        <v>0</v>
      </c>
      <c r="M212" s="320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/>
      <c r="E213" s="389"/>
      <c r="F213" s="400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14">
        <f t="shared" si="281"/>
        <v>0</v>
      </c>
      <c r="M213" s="320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29"/>
      <c r="E214" s="389"/>
      <c r="F214" s="400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14">
        <f t="shared" si="281"/>
        <v>0</v>
      </c>
      <c r="M214" s="320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/>
      <c r="E215" s="389"/>
      <c r="F215" s="400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14">
        <f t="shared" si="281"/>
        <v>0</v>
      </c>
      <c r="M215" s="320"/>
      <c r="N215" s="60"/>
      <c r="O215" s="114">
        <f t="shared" si="282"/>
        <v>0</v>
      </c>
      <c r="P215" s="111"/>
    </row>
    <row r="216" spans="1:16" x14ac:dyDescent="0.25">
      <c r="A216" s="112">
        <v>5230</v>
      </c>
      <c r="B216" s="57" t="s">
        <v>196</v>
      </c>
      <c r="C216" s="58">
        <f t="shared" si="283"/>
        <v>16791</v>
      </c>
      <c r="D216" s="230">
        <f>SUM(D217:D224)</f>
        <v>11298</v>
      </c>
      <c r="E216" s="392">
        <f t="shared" ref="E216:F216" si="284">SUM(E217:E224)</f>
        <v>0</v>
      </c>
      <c r="F216" s="400">
        <f t="shared" si="284"/>
        <v>11298</v>
      </c>
      <c r="G216" s="230">
        <f>SUM(G217:G224)</f>
        <v>1443</v>
      </c>
      <c r="H216" s="121">
        <f t="shared" ref="H216:I216" si="285">SUM(H217:H224)</f>
        <v>0</v>
      </c>
      <c r="I216" s="114">
        <f t="shared" si="285"/>
        <v>1443</v>
      </c>
      <c r="J216" s="121">
        <f>SUM(J217:J224)</f>
        <v>4050</v>
      </c>
      <c r="K216" s="113">
        <f t="shared" ref="K216:L216" si="286">SUM(K217:K224)</f>
        <v>0</v>
      </c>
      <c r="L216" s="114">
        <f t="shared" si="286"/>
        <v>4050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29"/>
      <c r="E217" s="389"/>
      <c r="F217" s="400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14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29"/>
      <c r="E218" s="389"/>
      <c r="F218" s="400">
        <f t="shared" si="288"/>
        <v>0</v>
      </c>
      <c r="G218" s="229"/>
      <c r="H218" s="261"/>
      <c r="I218" s="114">
        <f t="shared" si="289"/>
        <v>0</v>
      </c>
      <c r="J218" s="261"/>
      <c r="K218" s="60"/>
      <c r="L218" s="114">
        <f t="shared" si="290"/>
        <v>0</v>
      </c>
      <c r="M218" s="320"/>
      <c r="N218" s="60"/>
      <c r="O218" s="114">
        <f t="shared" si="291"/>
        <v>0</v>
      </c>
      <c r="P218" s="111"/>
    </row>
    <row r="219" spans="1:16" x14ac:dyDescent="0.25">
      <c r="A219" s="38">
        <v>5233</v>
      </c>
      <c r="B219" s="57" t="s">
        <v>199</v>
      </c>
      <c r="C219" s="58">
        <f t="shared" si="283"/>
        <v>5443</v>
      </c>
      <c r="D219" s="229">
        <v>4000</v>
      </c>
      <c r="E219" s="389"/>
      <c r="F219" s="400">
        <f t="shared" si="288"/>
        <v>4000</v>
      </c>
      <c r="G219" s="229">
        <v>1443</v>
      </c>
      <c r="H219" s="261"/>
      <c r="I219" s="114">
        <f t="shared" si="289"/>
        <v>1443</v>
      </c>
      <c r="J219" s="261"/>
      <c r="K219" s="60"/>
      <c r="L219" s="114">
        <f t="shared" si="290"/>
        <v>0</v>
      </c>
      <c r="M219" s="320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29"/>
      <c r="E220" s="389"/>
      <c r="F220" s="400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14">
        <f t="shared" si="290"/>
        <v>0</v>
      </c>
      <c r="M220" s="320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/>
      <c r="E221" s="389"/>
      <c r="F221" s="400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14">
        <f t="shared" si="290"/>
        <v>0</v>
      </c>
      <c r="M221" s="320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/>
      <c r="E222" s="389"/>
      <c r="F222" s="400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14">
        <f t="shared" si="290"/>
        <v>0</v>
      </c>
      <c r="M222" s="320"/>
      <c r="N222" s="60"/>
      <c r="O222" s="114">
        <f t="shared" si="291"/>
        <v>0</v>
      </c>
      <c r="P222" s="111"/>
    </row>
    <row r="223" spans="1:16" ht="24" x14ac:dyDescent="0.25">
      <c r="A223" s="38">
        <v>5238</v>
      </c>
      <c r="B223" s="57" t="s">
        <v>203</v>
      </c>
      <c r="C223" s="58">
        <f t="shared" si="283"/>
        <v>3934</v>
      </c>
      <c r="D223" s="229">
        <v>3564</v>
      </c>
      <c r="E223" s="389"/>
      <c r="F223" s="400">
        <f t="shared" si="288"/>
        <v>3564</v>
      </c>
      <c r="G223" s="229"/>
      <c r="H223" s="261"/>
      <c r="I223" s="114">
        <f t="shared" si="289"/>
        <v>0</v>
      </c>
      <c r="J223" s="261">
        <v>370</v>
      </c>
      <c r="K223" s="60"/>
      <c r="L223" s="114">
        <f t="shared" si="290"/>
        <v>370</v>
      </c>
      <c r="M223" s="320"/>
      <c r="N223" s="60"/>
      <c r="O223" s="114">
        <f t="shared" si="291"/>
        <v>0</v>
      </c>
      <c r="P223" s="111"/>
    </row>
    <row r="224" spans="1:16" ht="24" x14ac:dyDescent="0.25">
      <c r="A224" s="38">
        <v>5239</v>
      </c>
      <c r="B224" s="57" t="s">
        <v>204</v>
      </c>
      <c r="C224" s="58">
        <f t="shared" si="283"/>
        <v>7414</v>
      </c>
      <c r="D224" s="229">
        <v>3734</v>
      </c>
      <c r="E224" s="389"/>
      <c r="F224" s="400">
        <f t="shared" si="288"/>
        <v>3734</v>
      </c>
      <c r="G224" s="229"/>
      <c r="H224" s="261"/>
      <c r="I224" s="114">
        <f t="shared" si="289"/>
        <v>0</v>
      </c>
      <c r="J224" s="261">
        <v>3680</v>
      </c>
      <c r="K224" s="60"/>
      <c r="L224" s="114">
        <f t="shared" si="290"/>
        <v>3680</v>
      </c>
      <c r="M224" s="320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29"/>
      <c r="E225" s="389"/>
      <c r="F225" s="400">
        <f t="shared" si="288"/>
        <v>0</v>
      </c>
      <c r="G225" s="229"/>
      <c r="H225" s="261"/>
      <c r="I225" s="114">
        <f t="shared" si="289"/>
        <v>0</v>
      </c>
      <c r="J225" s="261"/>
      <c r="K225" s="60"/>
      <c r="L225" s="114">
        <f t="shared" si="290"/>
        <v>0</v>
      </c>
      <c r="M225" s="320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29"/>
      <c r="E226" s="389"/>
      <c r="F226" s="400">
        <f t="shared" si="288"/>
        <v>0</v>
      </c>
      <c r="G226" s="229"/>
      <c r="H226" s="261"/>
      <c r="I226" s="114">
        <f t="shared" si="289"/>
        <v>0</v>
      </c>
      <c r="J226" s="261"/>
      <c r="K226" s="60"/>
      <c r="L226" s="114">
        <f t="shared" si="290"/>
        <v>0</v>
      </c>
      <c r="M226" s="320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392">
        <f t="shared" ref="E227:F227" si="292">SUM(E228)</f>
        <v>0</v>
      </c>
      <c r="F227" s="400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14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29"/>
      <c r="E228" s="389"/>
      <c r="F228" s="400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14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1"/>
      <c r="E229" s="519"/>
      <c r="F229" s="533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09">
        <f t="shared" si="298"/>
        <v>0</v>
      </c>
      <c r="M229" s="321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386">
        <f t="shared" ref="E230:F230" si="300">E231+E251+E259</f>
        <v>0</v>
      </c>
      <c r="F230" s="41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04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606">
        <f t="shared" ref="E231:F231" si="304">SUM(E232,E233,E235,E238,E244,E245,E246)</f>
        <v>0</v>
      </c>
      <c r="F231" s="607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28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</row>
    <row r="232" spans="1:16" ht="24" hidden="1" x14ac:dyDescent="0.25">
      <c r="A232" s="808">
        <v>6220</v>
      </c>
      <c r="B232" s="52" t="s">
        <v>212</v>
      </c>
      <c r="C232" s="53">
        <f t="shared" si="283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392">
        <f t="shared" si="308"/>
        <v>0</v>
      </c>
      <c r="F233" s="400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14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392">
        <f t="shared" ref="E235:F235" si="309">SUM(E236:E237)</f>
        <v>0</v>
      </c>
      <c r="F235" s="400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14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29"/>
      <c r="E236" s="389"/>
      <c r="F236" s="400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14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29"/>
      <c r="E237" s="389"/>
      <c r="F237" s="400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14">
        <f t="shared" si="315"/>
        <v>0</v>
      </c>
      <c r="M237" s="320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392">
        <f t="shared" ref="E238:F238" si="317">SUM(E239:E243)</f>
        <v>0</v>
      </c>
      <c r="F238" s="400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14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/>
      <c r="E239" s="389"/>
      <c r="F239" s="400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14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/>
      <c r="E240" s="389"/>
      <c r="F240" s="400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14">
        <f t="shared" si="323"/>
        <v>0</v>
      </c>
      <c r="M240" s="320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29"/>
      <c r="E241" s="389"/>
      <c r="F241" s="400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14">
        <f t="shared" si="323"/>
        <v>0</v>
      </c>
      <c r="M241" s="320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29"/>
      <c r="E242" s="389"/>
      <c r="F242" s="400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14">
        <f t="shared" si="323"/>
        <v>0</v>
      </c>
      <c r="M242" s="320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29"/>
      <c r="E243" s="389"/>
      <c r="F243" s="400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14">
        <f t="shared" si="323"/>
        <v>0</v>
      </c>
      <c r="M243" s="320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29"/>
      <c r="E244" s="389"/>
      <c r="F244" s="400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14">
        <f t="shared" si="323"/>
        <v>0</v>
      </c>
      <c r="M244" s="320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29"/>
      <c r="E245" s="389"/>
      <c r="F245" s="400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14">
        <f t="shared" si="323"/>
        <v>0</v>
      </c>
      <c r="M245" s="320"/>
      <c r="N245" s="60"/>
      <c r="O245" s="114">
        <f t="shared" si="324"/>
        <v>0</v>
      </c>
      <c r="P245" s="111"/>
    </row>
    <row r="246" spans="1:16" ht="24" hidden="1" x14ac:dyDescent="0.25">
      <c r="A246" s="808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388">
        <f t="shared" ref="E246:O246" si="325">SUM(E247:E250)</f>
        <v>0</v>
      </c>
      <c r="F246" s="411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20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29"/>
      <c r="E247" s="389"/>
      <c r="F247" s="400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14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29"/>
      <c r="E248" s="389"/>
      <c r="F248" s="400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14">
        <f t="shared" si="328"/>
        <v>0</v>
      </c>
      <c r="M248" s="320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29"/>
      <c r="E249" s="389"/>
      <c r="F249" s="400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14">
        <f t="shared" si="328"/>
        <v>0</v>
      </c>
      <c r="M249" s="320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/>
      <c r="E250" s="389"/>
      <c r="F250" s="400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14">
        <f t="shared" si="328"/>
        <v>0</v>
      </c>
      <c r="M250" s="320"/>
      <c r="N250" s="60"/>
      <c r="O250" s="114">
        <f t="shared" si="329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387">
        <f t="shared" ref="E251:O251" si="330">SUM(E252,E257,E258)</f>
        <v>0</v>
      </c>
      <c r="F251" s="402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17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</row>
    <row r="252" spans="1:16" ht="24" hidden="1" x14ac:dyDescent="0.25">
      <c r="A252" s="808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388">
        <f t="shared" ref="E252:O252" si="331">SUM(E253:E256)</f>
        <v>0</v>
      </c>
      <c r="F252" s="411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2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29"/>
      <c r="E253" s="389"/>
      <c r="F253" s="400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14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29"/>
      <c r="E254" s="389"/>
      <c r="F254" s="400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14">
        <f t="shared" si="334"/>
        <v>0</v>
      </c>
      <c r="M254" s="320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29"/>
      <c r="E255" s="389"/>
      <c r="F255" s="400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14">
        <f t="shared" si="334"/>
        <v>0</v>
      </c>
      <c r="M255" s="320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28"/>
      <c r="E256" s="393"/>
      <c r="F256" s="411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20">
        <f t="shared" si="334"/>
        <v>0</v>
      </c>
      <c r="M256" s="319"/>
      <c r="N256" s="55"/>
      <c r="O256" s="120">
        <f t="shared" si="335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283"/>
        <v>0</v>
      </c>
      <c r="D257" s="234"/>
      <c r="E257" s="604"/>
      <c r="F257" s="605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305">
        <f t="shared" si="334"/>
        <v>0</v>
      </c>
      <c r="M257" s="323"/>
      <c r="N257" s="129"/>
      <c r="O257" s="305">
        <f t="shared" si="335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29"/>
      <c r="E258" s="389"/>
      <c r="F258" s="400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14">
        <f t="shared" si="334"/>
        <v>0</v>
      </c>
      <c r="M258" s="320"/>
      <c r="N258" s="60"/>
      <c r="O258" s="114">
        <f t="shared" si="335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387">
        <f t="shared" ref="E259:O259" si="336">SUM(E260,E264)</f>
        <v>0</v>
      </c>
      <c r="F259" s="402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17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</row>
    <row r="260" spans="1:16" ht="24" hidden="1" x14ac:dyDescent="0.25">
      <c r="A260" s="808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388">
        <f t="shared" ref="E260:O260" si="337">SUM(E261:E263)</f>
        <v>0</v>
      </c>
      <c r="F260" s="411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20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283"/>
        <v>0</v>
      </c>
      <c r="D261" s="229"/>
      <c r="E261" s="389"/>
      <c r="F261" s="400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14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29"/>
      <c r="E262" s="389"/>
      <c r="F262" s="400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14">
        <f t="shared" si="340"/>
        <v>0</v>
      </c>
      <c r="M262" s="320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29"/>
      <c r="E263" s="389"/>
      <c r="F263" s="400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14">
        <f t="shared" si="340"/>
        <v>0</v>
      </c>
      <c r="M263" s="320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392">
        <f t="shared" ref="E264:F264" si="342">SUM(E265:E268)</f>
        <v>0</v>
      </c>
      <c r="F264" s="400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14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29"/>
      <c r="E265" s="389"/>
      <c r="F265" s="400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14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29"/>
      <c r="E266" s="389"/>
      <c r="F266" s="400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14">
        <f t="shared" si="348"/>
        <v>0</v>
      </c>
      <c r="M266" s="320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/>
      <c r="E267" s="389"/>
      <c r="F267" s="400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14">
        <f t="shared" si="348"/>
        <v>0</v>
      </c>
      <c r="M267" s="320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29"/>
      <c r="E268" s="389"/>
      <c r="F268" s="400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14">
        <f t="shared" si="348"/>
        <v>0</v>
      </c>
      <c r="M268" s="320"/>
      <c r="N268" s="60"/>
      <c r="O268" s="114">
        <f t="shared" si="349"/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391">
        <f t="shared" ref="E269:F269" si="350">SUM(E270,E281)</f>
        <v>0</v>
      </c>
      <c r="F269" s="41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483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387">
        <f t="shared" ref="E270:F270" si="354">SUM(E271,E272,E275,E276,E280)</f>
        <v>0</v>
      </c>
      <c r="F270" s="402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17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</row>
    <row r="271" spans="1:16" ht="24" hidden="1" x14ac:dyDescent="0.25">
      <c r="A271" s="808">
        <v>7210</v>
      </c>
      <c r="B271" s="52" t="s">
        <v>248</v>
      </c>
      <c r="C271" s="53">
        <f t="shared" si="283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392">
        <f t="shared" ref="E272:F272" si="358">SUM(E273:E274)</f>
        <v>0</v>
      </c>
      <c r="F272" s="400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14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/>
      <c r="E273" s="389"/>
      <c r="F273" s="400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14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/>
      <c r="E274" s="389"/>
      <c r="F274" s="400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14">
        <f t="shared" si="364"/>
        <v>0</v>
      </c>
      <c r="M274" s="320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29"/>
      <c r="E275" s="389"/>
      <c r="F275" s="400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14">
        <f t="shared" si="364"/>
        <v>0</v>
      </c>
      <c r="M275" s="320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O276" si="366">SUM(D277:D279)</f>
        <v>0</v>
      </c>
      <c r="E276" s="392">
        <f t="shared" si="366"/>
        <v>0</v>
      </c>
      <c r="F276" s="400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14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/>
      <c r="E277" s="389"/>
      <c r="F277" s="400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14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/>
      <c r="E278" s="389"/>
      <c r="F278" s="400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14">
        <f t="shared" si="371"/>
        <v>0</v>
      </c>
      <c r="M278" s="320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29"/>
      <c r="E279" s="389"/>
      <c r="F279" s="400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14">
        <f t="shared" si="371"/>
        <v>0</v>
      </c>
      <c r="M279" s="320"/>
      <c r="N279" s="60"/>
      <c r="O279" s="114">
        <f t="shared" si="372"/>
        <v>0</v>
      </c>
      <c r="P279" s="111"/>
    </row>
    <row r="280" spans="1:16" ht="24" hidden="1" x14ac:dyDescent="0.25">
      <c r="A280" s="808">
        <v>7260</v>
      </c>
      <c r="B280" s="52" t="s">
        <v>255</v>
      </c>
      <c r="C280" s="53">
        <f t="shared" si="368"/>
        <v>0</v>
      </c>
      <c r="D280" s="228"/>
      <c r="E280" s="393"/>
      <c r="F280" s="411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20">
        <f t="shared" si="371"/>
        <v>0</v>
      </c>
      <c r="M280" s="319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608">
        <f t="shared" si="373"/>
        <v>0</v>
      </c>
      <c r="F281" s="600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166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392">
        <f t="shared" ref="E283:F283" si="374">SUM(E284:E285)</f>
        <v>0</v>
      </c>
      <c r="F283" s="400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14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368"/>
        <v>0</v>
      </c>
      <c r="D284" s="229"/>
      <c r="E284" s="389"/>
      <c r="F284" s="400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14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/>
      <c r="E285" s="393"/>
      <c r="F285" s="411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20">
        <f t="shared" si="380"/>
        <v>0</v>
      </c>
      <c r="M285" s="319"/>
      <c r="N285" s="55"/>
      <c r="O285" s="120">
        <f t="shared" si="381"/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368"/>
        <v>760665</v>
      </c>
      <c r="D286" s="239">
        <f t="shared" ref="D286:O286" si="382">SUM(D283,D269,D230,D195,D187,D173,D75,D53)</f>
        <v>318758</v>
      </c>
      <c r="E286" s="394">
        <f t="shared" si="382"/>
        <v>0</v>
      </c>
      <c r="F286" s="413">
        <f t="shared" si="382"/>
        <v>318758</v>
      </c>
      <c r="G286" s="239">
        <f t="shared" si="382"/>
        <v>430139</v>
      </c>
      <c r="H286" s="174">
        <f t="shared" si="382"/>
        <v>-1.1368683772161603E-13</v>
      </c>
      <c r="I286" s="290">
        <f t="shared" si="382"/>
        <v>430139</v>
      </c>
      <c r="J286" s="174">
        <f t="shared" si="382"/>
        <v>11768</v>
      </c>
      <c r="K286" s="173">
        <f t="shared" si="382"/>
        <v>0</v>
      </c>
      <c r="L286" s="290">
        <f t="shared" si="382"/>
        <v>11768</v>
      </c>
      <c r="M286" s="308">
        <f t="shared" si="382"/>
        <v>0</v>
      </c>
      <c r="N286" s="173">
        <f t="shared" si="382"/>
        <v>0</v>
      </c>
      <c r="O286" s="290">
        <f t="shared" si="382"/>
        <v>0</v>
      </c>
      <c r="P286" s="348"/>
    </row>
    <row r="287" spans="1:16" s="21" customFormat="1" ht="13.5" thickTop="1" thickBot="1" x14ac:dyDescent="0.3">
      <c r="A287" s="826" t="s">
        <v>262</v>
      </c>
      <c r="B287" s="827"/>
      <c r="C287" s="181">
        <f t="shared" si="368"/>
        <v>-1493</v>
      </c>
      <c r="D287" s="240">
        <f>SUM(D24,D25,D41)-D51</f>
        <v>0</v>
      </c>
      <c r="E287" s="395">
        <f t="shared" ref="E287:F287" si="383">SUM(E24,E25,E41)-E51</f>
        <v>0</v>
      </c>
      <c r="F287" s="414">
        <f t="shared" si="383"/>
        <v>0</v>
      </c>
      <c r="G287" s="240">
        <f>SUM(G24,G25,G41)-G51</f>
        <v>0</v>
      </c>
      <c r="H287" s="270">
        <f t="shared" ref="H287:I287" si="384">SUM(H24,H25,H41)-H51</f>
        <v>1.1368683772161603E-13</v>
      </c>
      <c r="I287" s="291">
        <f t="shared" si="384"/>
        <v>0</v>
      </c>
      <c r="J287" s="270">
        <f>(J26+J43)-J51</f>
        <v>-1493</v>
      </c>
      <c r="K287" s="176">
        <f t="shared" ref="K287:L287" si="385">(K26+K43)-K51</f>
        <v>0</v>
      </c>
      <c r="L287" s="291">
        <f t="shared" si="385"/>
        <v>-1493</v>
      </c>
      <c r="M287" s="181">
        <f>M45-M51</f>
        <v>0</v>
      </c>
      <c r="N287" s="176">
        <f t="shared" ref="N287:O287" si="386">N45-N51</f>
        <v>0</v>
      </c>
      <c r="O287" s="291">
        <f t="shared" si="386"/>
        <v>0</v>
      </c>
      <c r="P287" s="183"/>
    </row>
    <row r="288" spans="1:16" s="21" customFormat="1" ht="12.75" thickTop="1" x14ac:dyDescent="0.25">
      <c r="A288" s="828" t="s">
        <v>263</v>
      </c>
      <c r="B288" s="829"/>
      <c r="C288" s="161">
        <f t="shared" si="368"/>
        <v>1493</v>
      </c>
      <c r="D288" s="241">
        <f t="shared" ref="D288:O288" si="387">SUM(D289,D290)-D297+D298</f>
        <v>0</v>
      </c>
      <c r="E288" s="396">
        <f t="shared" si="387"/>
        <v>0</v>
      </c>
      <c r="F288" s="415">
        <f t="shared" si="387"/>
        <v>0</v>
      </c>
      <c r="G288" s="241">
        <f t="shared" si="387"/>
        <v>0</v>
      </c>
      <c r="H288" s="271">
        <f t="shared" si="387"/>
        <v>0</v>
      </c>
      <c r="I288" s="159">
        <f t="shared" si="387"/>
        <v>0</v>
      </c>
      <c r="J288" s="271">
        <f t="shared" si="387"/>
        <v>1493</v>
      </c>
      <c r="K288" s="158">
        <f t="shared" si="387"/>
        <v>0</v>
      </c>
      <c r="L288" s="159">
        <f t="shared" si="387"/>
        <v>1493</v>
      </c>
      <c r="M288" s="161">
        <f t="shared" si="387"/>
        <v>0</v>
      </c>
      <c r="N288" s="158">
        <f t="shared" si="387"/>
        <v>0</v>
      </c>
      <c r="O288" s="159">
        <f t="shared" si="387"/>
        <v>0</v>
      </c>
      <c r="P288" s="34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368"/>
        <v>1493</v>
      </c>
      <c r="D289" s="223">
        <f t="shared" ref="D289:O289" si="388">D21-D283</f>
        <v>0</v>
      </c>
      <c r="E289" s="380">
        <f t="shared" si="388"/>
        <v>0</v>
      </c>
      <c r="F289" s="406">
        <f t="shared" si="388"/>
        <v>0</v>
      </c>
      <c r="G289" s="223">
        <f t="shared" si="388"/>
        <v>0</v>
      </c>
      <c r="H289" s="256">
        <f t="shared" si="388"/>
        <v>0</v>
      </c>
      <c r="I289" s="91">
        <f t="shared" si="388"/>
        <v>0</v>
      </c>
      <c r="J289" s="256">
        <f t="shared" si="388"/>
        <v>1493</v>
      </c>
      <c r="K289" s="90">
        <f t="shared" si="388"/>
        <v>0</v>
      </c>
      <c r="L289" s="91">
        <f t="shared" si="388"/>
        <v>1493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396">
        <f t="shared" si="389"/>
        <v>0</v>
      </c>
      <c r="F290" s="415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9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09"/>
      <c r="F291" s="555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304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389"/>
      <c r="F292" s="400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14">
        <f t="shared" si="392"/>
        <v>0</v>
      </c>
      <c r="M292" s="320"/>
      <c r="N292" s="60"/>
      <c r="O292" s="114">
        <f t="shared" si="393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389"/>
      <c r="F293" s="400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14">
        <f t="shared" si="392"/>
        <v>0</v>
      </c>
      <c r="M293" s="320"/>
      <c r="N293" s="60"/>
      <c r="O293" s="114">
        <f t="shared" si="393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14">
        <f t="shared" si="392"/>
        <v>0</v>
      </c>
      <c r="M294" s="320"/>
      <c r="N294" s="60"/>
      <c r="O294" s="114">
        <f t="shared" si="393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389"/>
      <c r="F295" s="400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14">
        <f t="shared" si="392"/>
        <v>0</v>
      </c>
      <c r="M295" s="320"/>
      <c r="N295" s="60"/>
      <c r="O295" s="114">
        <f t="shared" si="393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604"/>
      <c r="F296" s="605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305">
        <f t="shared" si="392"/>
        <v>0</v>
      </c>
      <c r="M296" s="323"/>
      <c r="N296" s="129"/>
      <c r="O296" s="305">
        <f t="shared" si="393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610"/>
      <c r="F297" s="414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291">
        <f t="shared" si="392"/>
        <v>0</v>
      </c>
      <c r="M297" s="327"/>
      <c r="N297" s="182"/>
      <c r="O297" s="291">
        <f t="shared" si="393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603"/>
      <c r="F298" s="402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17">
        <f t="shared" si="392"/>
        <v>0</v>
      </c>
      <c r="M298" s="322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KRCKlM/A7+LNwtnUYbxfE6gveapDdXh619q5Z0BGPWuQJ+NluYzI+InYMXi55Ct+zWCmC0rVobRHI0Ykm0mj3w==" saltValue="1LsVWbs6f5G87v6UoaElpA==" spinCount="100000" sheet="1" objects="1" scenarios="1" formatCells="0" formatColumns="0" formatRows="0"/>
  <autoFilter ref="A18:P298">
    <filterColumn colId="2">
      <filters blank="1">
        <filter val="1 093"/>
        <filter val="1 170"/>
        <filter val="1 493"/>
        <filter val="-1 493"/>
        <filter val="1 524"/>
        <filter val="1 832"/>
        <filter val="1 968"/>
        <filter val="10 250"/>
        <filter val="10 672"/>
        <filter val="12 755"/>
        <filter val="125 527"/>
        <filter val="13 428"/>
        <filter val="150"/>
        <filter val="16 791"/>
        <filter val="16 856"/>
        <filter val="160 662"/>
        <filter val="2 138"/>
        <filter val="2 443"/>
        <filter val="2 500"/>
        <filter val="200"/>
        <filter val="23 310"/>
        <filter val="23 641"/>
        <filter val="25"/>
        <filter val="250"/>
        <filter val="27 717"/>
        <filter val="28 802"/>
        <filter val="3 002"/>
        <filter val="3 094"/>
        <filter val="3 270"/>
        <filter val="3 494"/>
        <filter val="3 721"/>
        <filter val="3 800"/>
        <filter val="3 934"/>
        <filter val="3 977"/>
        <filter val="340"/>
        <filter val="35 135"/>
        <filter val="384"/>
        <filter val="4 136"/>
        <filter val="4 153"/>
        <filter val="4 655"/>
        <filter val="400"/>
        <filter val="42 414"/>
        <filter val="42 536"/>
        <filter val="452 512"/>
        <filter val="483"/>
        <filter val="497 186"/>
        <filter val="5 236"/>
        <filter val="5 443"/>
        <filter val="5 595"/>
        <filter val="552"/>
        <filter val="568"/>
        <filter val="57 159"/>
        <filter val="60"/>
        <filter val="65"/>
        <filter val="657 848"/>
        <filter val="7 414"/>
        <filter val="7 721"/>
        <filter val="743 809"/>
        <filter val="748 897"/>
        <filter val="760 665"/>
        <filter val="822"/>
        <filter val="849"/>
        <filter val="85"/>
        <filter val="85 961"/>
        <filter val="9 871"/>
        <filter val="950"/>
      </filters>
    </filterColumn>
  </autoFilter>
  <mergeCells count="32">
    <mergeCell ref="A287:B287"/>
    <mergeCell ref="A288:B288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41.pielikums Jūrmalas pilsētas domes
2018.gada 22.novembra saistošajiem noteikumiem Nr.43
(protokols Nr.16, 28.punkts) 
 </firstHeader>
    <firstFooter>&amp;L&amp;9&amp;D; &amp;T&amp;R&amp;9&amp;P (&amp;N)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7"/>
  <sheetViews>
    <sheetView tabSelected="1" view="pageLayout" zoomScaleNormal="100" workbookViewId="0">
      <selection activeCell="O8" sqref="O8"/>
    </sheetView>
  </sheetViews>
  <sheetFormatPr defaultRowHeight="12" outlineLevelCol="1" x14ac:dyDescent="0.25"/>
  <cols>
    <col min="1" max="1" width="4.85546875" style="611" customWidth="1"/>
    <col min="2" max="2" width="19.7109375" style="611" customWidth="1"/>
    <col min="3" max="3" width="10" style="611" customWidth="1"/>
    <col min="4" max="4" width="10.5703125" style="611" customWidth="1"/>
    <col min="5" max="5" width="10.7109375" style="611" hidden="1" customWidth="1" outlineLevel="1"/>
    <col min="6" max="6" width="10.5703125" style="611" hidden="1" customWidth="1" outlineLevel="1"/>
    <col min="7" max="7" width="10.42578125" style="611" hidden="1" customWidth="1" outlineLevel="1"/>
    <col min="8" max="8" width="10" style="611" hidden="1" customWidth="1" outlineLevel="1"/>
    <col min="9" max="9" width="10.5703125" style="611" customWidth="1" collapsed="1"/>
    <col min="10" max="10" width="9.7109375" style="611" customWidth="1"/>
    <col min="11" max="11" width="31.7109375" style="611" hidden="1" customWidth="1" outlineLevel="1"/>
    <col min="12" max="12" width="22.5703125" style="611" customWidth="1" collapsed="1"/>
    <col min="13" max="258" width="9.140625" style="557"/>
    <col min="259" max="259" width="6.140625" style="557" customWidth="1"/>
    <col min="260" max="260" width="17.28515625" style="557" customWidth="1"/>
    <col min="261" max="261" width="15.28515625" style="557" customWidth="1"/>
    <col min="262" max="262" width="11.85546875" style="557" customWidth="1"/>
    <col min="263" max="263" width="11.140625" style="557" customWidth="1"/>
    <col min="264" max="264" width="10.28515625" style="557" customWidth="1"/>
    <col min="265" max="265" width="10.5703125" style="557" customWidth="1"/>
    <col min="266" max="266" width="9.7109375" style="557" customWidth="1"/>
    <col min="267" max="267" width="23" style="557" customWidth="1"/>
    <col min="268" max="268" width="48.85546875" style="557" customWidth="1"/>
    <col min="269" max="514" width="9.140625" style="557"/>
    <col min="515" max="515" width="6.140625" style="557" customWidth="1"/>
    <col min="516" max="516" width="17.28515625" style="557" customWidth="1"/>
    <col min="517" max="517" width="15.28515625" style="557" customWidth="1"/>
    <col min="518" max="518" width="11.85546875" style="557" customWidth="1"/>
    <col min="519" max="519" width="11.140625" style="557" customWidth="1"/>
    <col min="520" max="520" width="10.28515625" style="557" customWidth="1"/>
    <col min="521" max="521" width="10.5703125" style="557" customWidth="1"/>
    <col min="522" max="522" width="9.7109375" style="557" customWidth="1"/>
    <col min="523" max="523" width="23" style="557" customWidth="1"/>
    <col min="524" max="524" width="48.85546875" style="557" customWidth="1"/>
    <col min="525" max="770" width="9.140625" style="557"/>
    <col min="771" max="771" width="6.140625" style="557" customWidth="1"/>
    <col min="772" max="772" width="17.28515625" style="557" customWidth="1"/>
    <col min="773" max="773" width="15.28515625" style="557" customWidth="1"/>
    <col min="774" max="774" width="11.85546875" style="557" customWidth="1"/>
    <col min="775" max="775" width="11.140625" style="557" customWidth="1"/>
    <col min="776" max="776" width="10.28515625" style="557" customWidth="1"/>
    <col min="777" max="777" width="10.5703125" style="557" customWidth="1"/>
    <col min="778" max="778" width="9.7109375" style="557" customWidth="1"/>
    <col min="779" max="779" width="23" style="557" customWidth="1"/>
    <col min="780" max="780" width="48.85546875" style="557" customWidth="1"/>
    <col min="781" max="1026" width="9.140625" style="557"/>
    <col min="1027" max="1027" width="6.140625" style="557" customWidth="1"/>
    <col min="1028" max="1028" width="17.28515625" style="557" customWidth="1"/>
    <col min="1029" max="1029" width="15.28515625" style="557" customWidth="1"/>
    <col min="1030" max="1030" width="11.85546875" style="557" customWidth="1"/>
    <col min="1031" max="1031" width="11.140625" style="557" customWidth="1"/>
    <col min="1032" max="1032" width="10.28515625" style="557" customWidth="1"/>
    <col min="1033" max="1033" width="10.5703125" style="557" customWidth="1"/>
    <col min="1034" max="1034" width="9.7109375" style="557" customWidth="1"/>
    <col min="1035" max="1035" width="23" style="557" customWidth="1"/>
    <col min="1036" max="1036" width="48.85546875" style="557" customWidth="1"/>
    <col min="1037" max="1282" width="9.140625" style="557"/>
    <col min="1283" max="1283" width="6.140625" style="557" customWidth="1"/>
    <col min="1284" max="1284" width="17.28515625" style="557" customWidth="1"/>
    <col min="1285" max="1285" width="15.28515625" style="557" customWidth="1"/>
    <col min="1286" max="1286" width="11.85546875" style="557" customWidth="1"/>
    <col min="1287" max="1287" width="11.140625" style="557" customWidth="1"/>
    <col min="1288" max="1288" width="10.28515625" style="557" customWidth="1"/>
    <col min="1289" max="1289" width="10.5703125" style="557" customWidth="1"/>
    <col min="1290" max="1290" width="9.7109375" style="557" customWidth="1"/>
    <col min="1291" max="1291" width="23" style="557" customWidth="1"/>
    <col min="1292" max="1292" width="48.85546875" style="557" customWidth="1"/>
    <col min="1293" max="1538" width="9.140625" style="557"/>
    <col min="1539" max="1539" width="6.140625" style="557" customWidth="1"/>
    <col min="1540" max="1540" width="17.28515625" style="557" customWidth="1"/>
    <col min="1541" max="1541" width="15.28515625" style="557" customWidth="1"/>
    <col min="1542" max="1542" width="11.85546875" style="557" customWidth="1"/>
    <col min="1543" max="1543" width="11.140625" style="557" customWidth="1"/>
    <col min="1544" max="1544" width="10.28515625" style="557" customWidth="1"/>
    <col min="1545" max="1545" width="10.5703125" style="557" customWidth="1"/>
    <col min="1546" max="1546" width="9.7109375" style="557" customWidth="1"/>
    <col min="1547" max="1547" width="23" style="557" customWidth="1"/>
    <col min="1548" max="1548" width="48.85546875" style="557" customWidth="1"/>
    <col min="1549" max="1794" width="9.140625" style="557"/>
    <col min="1795" max="1795" width="6.140625" style="557" customWidth="1"/>
    <col min="1796" max="1796" width="17.28515625" style="557" customWidth="1"/>
    <col min="1797" max="1797" width="15.28515625" style="557" customWidth="1"/>
    <col min="1798" max="1798" width="11.85546875" style="557" customWidth="1"/>
    <col min="1799" max="1799" width="11.140625" style="557" customWidth="1"/>
    <col min="1800" max="1800" width="10.28515625" style="557" customWidth="1"/>
    <col min="1801" max="1801" width="10.5703125" style="557" customWidth="1"/>
    <col min="1802" max="1802" width="9.7109375" style="557" customWidth="1"/>
    <col min="1803" max="1803" width="23" style="557" customWidth="1"/>
    <col min="1804" max="1804" width="48.85546875" style="557" customWidth="1"/>
    <col min="1805" max="2050" width="9.140625" style="557"/>
    <col min="2051" max="2051" width="6.140625" style="557" customWidth="1"/>
    <col min="2052" max="2052" width="17.28515625" style="557" customWidth="1"/>
    <col min="2053" max="2053" width="15.28515625" style="557" customWidth="1"/>
    <col min="2054" max="2054" width="11.85546875" style="557" customWidth="1"/>
    <col min="2055" max="2055" width="11.140625" style="557" customWidth="1"/>
    <col min="2056" max="2056" width="10.28515625" style="557" customWidth="1"/>
    <col min="2057" max="2057" width="10.5703125" style="557" customWidth="1"/>
    <col min="2058" max="2058" width="9.7109375" style="557" customWidth="1"/>
    <col min="2059" max="2059" width="23" style="557" customWidth="1"/>
    <col min="2060" max="2060" width="48.85546875" style="557" customWidth="1"/>
    <col min="2061" max="2306" width="9.140625" style="557"/>
    <col min="2307" max="2307" width="6.140625" style="557" customWidth="1"/>
    <col min="2308" max="2308" width="17.28515625" style="557" customWidth="1"/>
    <col min="2309" max="2309" width="15.28515625" style="557" customWidth="1"/>
    <col min="2310" max="2310" width="11.85546875" style="557" customWidth="1"/>
    <col min="2311" max="2311" width="11.140625" style="557" customWidth="1"/>
    <col min="2312" max="2312" width="10.28515625" style="557" customWidth="1"/>
    <col min="2313" max="2313" width="10.5703125" style="557" customWidth="1"/>
    <col min="2314" max="2314" width="9.7109375" style="557" customWidth="1"/>
    <col min="2315" max="2315" width="23" style="557" customWidth="1"/>
    <col min="2316" max="2316" width="48.85546875" style="557" customWidth="1"/>
    <col min="2317" max="2562" width="9.140625" style="557"/>
    <col min="2563" max="2563" width="6.140625" style="557" customWidth="1"/>
    <col min="2564" max="2564" width="17.28515625" style="557" customWidth="1"/>
    <col min="2565" max="2565" width="15.28515625" style="557" customWidth="1"/>
    <col min="2566" max="2566" width="11.85546875" style="557" customWidth="1"/>
    <col min="2567" max="2567" width="11.140625" style="557" customWidth="1"/>
    <col min="2568" max="2568" width="10.28515625" style="557" customWidth="1"/>
    <col min="2569" max="2569" width="10.5703125" style="557" customWidth="1"/>
    <col min="2570" max="2570" width="9.7109375" style="557" customWidth="1"/>
    <col min="2571" max="2571" width="23" style="557" customWidth="1"/>
    <col min="2572" max="2572" width="48.85546875" style="557" customWidth="1"/>
    <col min="2573" max="2818" width="9.140625" style="557"/>
    <col min="2819" max="2819" width="6.140625" style="557" customWidth="1"/>
    <col min="2820" max="2820" width="17.28515625" style="557" customWidth="1"/>
    <col min="2821" max="2821" width="15.28515625" style="557" customWidth="1"/>
    <col min="2822" max="2822" width="11.85546875" style="557" customWidth="1"/>
    <col min="2823" max="2823" width="11.140625" style="557" customWidth="1"/>
    <col min="2824" max="2824" width="10.28515625" style="557" customWidth="1"/>
    <col min="2825" max="2825" width="10.5703125" style="557" customWidth="1"/>
    <col min="2826" max="2826" width="9.7109375" style="557" customWidth="1"/>
    <col min="2827" max="2827" width="23" style="557" customWidth="1"/>
    <col min="2828" max="2828" width="48.85546875" style="557" customWidth="1"/>
    <col min="2829" max="3074" width="9.140625" style="557"/>
    <col min="3075" max="3075" width="6.140625" style="557" customWidth="1"/>
    <col min="3076" max="3076" width="17.28515625" style="557" customWidth="1"/>
    <col min="3077" max="3077" width="15.28515625" style="557" customWidth="1"/>
    <col min="3078" max="3078" width="11.85546875" style="557" customWidth="1"/>
    <col min="3079" max="3079" width="11.140625" style="557" customWidth="1"/>
    <col min="3080" max="3080" width="10.28515625" style="557" customWidth="1"/>
    <col min="3081" max="3081" width="10.5703125" style="557" customWidth="1"/>
    <col min="3082" max="3082" width="9.7109375" style="557" customWidth="1"/>
    <col min="3083" max="3083" width="23" style="557" customWidth="1"/>
    <col min="3084" max="3084" width="48.85546875" style="557" customWidth="1"/>
    <col min="3085" max="3330" width="9.140625" style="557"/>
    <col min="3331" max="3331" width="6.140625" style="557" customWidth="1"/>
    <col min="3332" max="3332" width="17.28515625" style="557" customWidth="1"/>
    <col min="3333" max="3333" width="15.28515625" style="557" customWidth="1"/>
    <col min="3334" max="3334" width="11.85546875" style="557" customWidth="1"/>
    <col min="3335" max="3335" width="11.140625" style="557" customWidth="1"/>
    <col min="3336" max="3336" width="10.28515625" style="557" customWidth="1"/>
    <col min="3337" max="3337" width="10.5703125" style="557" customWidth="1"/>
    <col min="3338" max="3338" width="9.7109375" style="557" customWidth="1"/>
    <col min="3339" max="3339" width="23" style="557" customWidth="1"/>
    <col min="3340" max="3340" width="48.85546875" style="557" customWidth="1"/>
    <col min="3341" max="3586" width="9.140625" style="557"/>
    <col min="3587" max="3587" width="6.140625" style="557" customWidth="1"/>
    <col min="3588" max="3588" width="17.28515625" style="557" customWidth="1"/>
    <col min="3589" max="3589" width="15.28515625" style="557" customWidth="1"/>
    <col min="3590" max="3590" width="11.85546875" style="557" customWidth="1"/>
    <col min="3591" max="3591" width="11.140625" style="557" customWidth="1"/>
    <col min="3592" max="3592" width="10.28515625" style="557" customWidth="1"/>
    <col min="3593" max="3593" width="10.5703125" style="557" customWidth="1"/>
    <col min="3594" max="3594" width="9.7109375" style="557" customWidth="1"/>
    <col min="3595" max="3595" width="23" style="557" customWidth="1"/>
    <col min="3596" max="3596" width="48.85546875" style="557" customWidth="1"/>
    <col min="3597" max="3842" width="9.140625" style="557"/>
    <col min="3843" max="3843" width="6.140625" style="557" customWidth="1"/>
    <col min="3844" max="3844" width="17.28515625" style="557" customWidth="1"/>
    <col min="3845" max="3845" width="15.28515625" style="557" customWidth="1"/>
    <col min="3846" max="3846" width="11.85546875" style="557" customWidth="1"/>
    <col min="3847" max="3847" width="11.140625" style="557" customWidth="1"/>
    <col min="3848" max="3848" width="10.28515625" style="557" customWidth="1"/>
    <col min="3849" max="3849" width="10.5703125" style="557" customWidth="1"/>
    <col min="3850" max="3850" width="9.7109375" style="557" customWidth="1"/>
    <col min="3851" max="3851" width="23" style="557" customWidth="1"/>
    <col min="3852" max="3852" width="48.85546875" style="557" customWidth="1"/>
    <col min="3853" max="4098" width="9.140625" style="557"/>
    <col min="4099" max="4099" width="6.140625" style="557" customWidth="1"/>
    <col min="4100" max="4100" width="17.28515625" style="557" customWidth="1"/>
    <col min="4101" max="4101" width="15.28515625" style="557" customWidth="1"/>
    <col min="4102" max="4102" width="11.85546875" style="557" customWidth="1"/>
    <col min="4103" max="4103" width="11.140625" style="557" customWidth="1"/>
    <col min="4104" max="4104" width="10.28515625" style="557" customWidth="1"/>
    <col min="4105" max="4105" width="10.5703125" style="557" customWidth="1"/>
    <col min="4106" max="4106" width="9.7109375" style="557" customWidth="1"/>
    <col min="4107" max="4107" width="23" style="557" customWidth="1"/>
    <col min="4108" max="4108" width="48.85546875" style="557" customWidth="1"/>
    <col min="4109" max="4354" width="9.140625" style="557"/>
    <col min="4355" max="4355" width="6.140625" style="557" customWidth="1"/>
    <col min="4356" max="4356" width="17.28515625" style="557" customWidth="1"/>
    <col min="4357" max="4357" width="15.28515625" style="557" customWidth="1"/>
    <col min="4358" max="4358" width="11.85546875" style="557" customWidth="1"/>
    <col min="4359" max="4359" width="11.140625" style="557" customWidth="1"/>
    <col min="4360" max="4360" width="10.28515625" style="557" customWidth="1"/>
    <col min="4361" max="4361" width="10.5703125" style="557" customWidth="1"/>
    <col min="4362" max="4362" width="9.7109375" style="557" customWidth="1"/>
    <col min="4363" max="4363" width="23" style="557" customWidth="1"/>
    <col min="4364" max="4364" width="48.85546875" style="557" customWidth="1"/>
    <col min="4365" max="4610" width="9.140625" style="557"/>
    <col min="4611" max="4611" width="6.140625" style="557" customWidth="1"/>
    <col min="4612" max="4612" width="17.28515625" style="557" customWidth="1"/>
    <col min="4613" max="4613" width="15.28515625" style="557" customWidth="1"/>
    <col min="4614" max="4614" width="11.85546875" style="557" customWidth="1"/>
    <col min="4615" max="4615" width="11.140625" style="557" customWidth="1"/>
    <col min="4616" max="4616" width="10.28515625" style="557" customWidth="1"/>
    <col min="4617" max="4617" width="10.5703125" style="557" customWidth="1"/>
    <col min="4618" max="4618" width="9.7109375" style="557" customWidth="1"/>
    <col min="4619" max="4619" width="23" style="557" customWidth="1"/>
    <col min="4620" max="4620" width="48.85546875" style="557" customWidth="1"/>
    <col min="4621" max="4866" width="9.140625" style="557"/>
    <col min="4867" max="4867" width="6.140625" style="557" customWidth="1"/>
    <col min="4868" max="4868" width="17.28515625" style="557" customWidth="1"/>
    <col min="4869" max="4869" width="15.28515625" style="557" customWidth="1"/>
    <col min="4870" max="4870" width="11.85546875" style="557" customWidth="1"/>
    <col min="4871" max="4871" width="11.140625" style="557" customWidth="1"/>
    <col min="4872" max="4872" width="10.28515625" style="557" customWidth="1"/>
    <col min="4873" max="4873" width="10.5703125" style="557" customWidth="1"/>
    <col min="4874" max="4874" width="9.7109375" style="557" customWidth="1"/>
    <col min="4875" max="4875" width="23" style="557" customWidth="1"/>
    <col min="4876" max="4876" width="48.85546875" style="557" customWidth="1"/>
    <col min="4877" max="5122" width="9.140625" style="557"/>
    <col min="5123" max="5123" width="6.140625" style="557" customWidth="1"/>
    <col min="5124" max="5124" width="17.28515625" style="557" customWidth="1"/>
    <col min="5125" max="5125" width="15.28515625" style="557" customWidth="1"/>
    <col min="5126" max="5126" width="11.85546875" style="557" customWidth="1"/>
    <col min="5127" max="5127" width="11.140625" style="557" customWidth="1"/>
    <col min="5128" max="5128" width="10.28515625" style="557" customWidth="1"/>
    <col min="5129" max="5129" width="10.5703125" style="557" customWidth="1"/>
    <col min="5130" max="5130" width="9.7109375" style="557" customWidth="1"/>
    <col min="5131" max="5131" width="23" style="557" customWidth="1"/>
    <col min="5132" max="5132" width="48.85546875" style="557" customWidth="1"/>
    <col min="5133" max="5378" width="9.140625" style="557"/>
    <col min="5379" max="5379" width="6.140625" style="557" customWidth="1"/>
    <col min="5380" max="5380" width="17.28515625" style="557" customWidth="1"/>
    <col min="5381" max="5381" width="15.28515625" style="557" customWidth="1"/>
    <col min="5382" max="5382" width="11.85546875" style="557" customWidth="1"/>
    <col min="5383" max="5383" width="11.140625" style="557" customWidth="1"/>
    <col min="5384" max="5384" width="10.28515625" style="557" customWidth="1"/>
    <col min="5385" max="5385" width="10.5703125" style="557" customWidth="1"/>
    <col min="5386" max="5386" width="9.7109375" style="557" customWidth="1"/>
    <col min="5387" max="5387" width="23" style="557" customWidth="1"/>
    <col min="5388" max="5388" width="48.85546875" style="557" customWidth="1"/>
    <col min="5389" max="5634" width="9.140625" style="557"/>
    <col min="5635" max="5635" width="6.140625" style="557" customWidth="1"/>
    <col min="5636" max="5636" width="17.28515625" style="557" customWidth="1"/>
    <col min="5637" max="5637" width="15.28515625" style="557" customWidth="1"/>
    <col min="5638" max="5638" width="11.85546875" style="557" customWidth="1"/>
    <col min="5639" max="5639" width="11.140625" style="557" customWidth="1"/>
    <col min="5640" max="5640" width="10.28515625" style="557" customWidth="1"/>
    <col min="5641" max="5641" width="10.5703125" style="557" customWidth="1"/>
    <col min="5642" max="5642" width="9.7109375" style="557" customWidth="1"/>
    <col min="5643" max="5643" width="23" style="557" customWidth="1"/>
    <col min="5644" max="5644" width="48.85546875" style="557" customWidth="1"/>
    <col min="5645" max="5890" width="9.140625" style="557"/>
    <col min="5891" max="5891" width="6.140625" style="557" customWidth="1"/>
    <col min="5892" max="5892" width="17.28515625" style="557" customWidth="1"/>
    <col min="5893" max="5893" width="15.28515625" style="557" customWidth="1"/>
    <col min="5894" max="5894" width="11.85546875" style="557" customWidth="1"/>
    <col min="5895" max="5895" width="11.140625" style="557" customWidth="1"/>
    <col min="5896" max="5896" width="10.28515625" style="557" customWidth="1"/>
    <col min="5897" max="5897" width="10.5703125" style="557" customWidth="1"/>
    <col min="5898" max="5898" width="9.7109375" style="557" customWidth="1"/>
    <col min="5899" max="5899" width="23" style="557" customWidth="1"/>
    <col min="5900" max="5900" width="48.85546875" style="557" customWidth="1"/>
    <col min="5901" max="6146" width="9.140625" style="557"/>
    <col min="6147" max="6147" width="6.140625" style="557" customWidth="1"/>
    <col min="6148" max="6148" width="17.28515625" style="557" customWidth="1"/>
    <col min="6149" max="6149" width="15.28515625" style="557" customWidth="1"/>
    <col min="6150" max="6150" width="11.85546875" style="557" customWidth="1"/>
    <col min="6151" max="6151" width="11.140625" style="557" customWidth="1"/>
    <col min="6152" max="6152" width="10.28515625" style="557" customWidth="1"/>
    <col min="6153" max="6153" width="10.5703125" style="557" customWidth="1"/>
    <col min="6154" max="6154" width="9.7109375" style="557" customWidth="1"/>
    <col min="6155" max="6155" width="23" style="557" customWidth="1"/>
    <col min="6156" max="6156" width="48.85546875" style="557" customWidth="1"/>
    <col min="6157" max="6402" width="9.140625" style="557"/>
    <col min="6403" max="6403" width="6.140625" style="557" customWidth="1"/>
    <col min="6404" max="6404" width="17.28515625" style="557" customWidth="1"/>
    <col min="6405" max="6405" width="15.28515625" style="557" customWidth="1"/>
    <col min="6406" max="6406" width="11.85546875" style="557" customWidth="1"/>
    <col min="6407" max="6407" width="11.140625" style="557" customWidth="1"/>
    <col min="6408" max="6408" width="10.28515625" style="557" customWidth="1"/>
    <col min="6409" max="6409" width="10.5703125" style="557" customWidth="1"/>
    <col min="6410" max="6410" width="9.7109375" style="557" customWidth="1"/>
    <col min="6411" max="6411" width="23" style="557" customWidth="1"/>
    <col min="6412" max="6412" width="48.85546875" style="557" customWidth="1"/>
    <col min="6413" max="6658" width="9.140625" style="557"/>
    <col min="6659" max="6659" width="6.140625" style="557" customWidth="1"/>
    <col min="6660" max="6660" width="17.28515625" style="557" customWidth="1"/>
    <col min="6661" max="6661" width="15.28515625" style="557" customWidth="1"/>
    <col min="6662" max="6662" width="11.85546875" style="557" customWidth="1"/>
    <col min="6663" max="6663" width="11.140625" style="557" customWidth="1"/>
    <col min="6664" max="6664" width="10.28515625" style="557" customWidth="1"/>
    <col min="6665" max="6665" width="10.5703125" style="557" customWidth="1"/>
    <col min="6666" max="6666" width="9.7109375" style="557" customWidth="1"/>
    <col min="6667" max="6667" width="23" style="557" customWidth="1"/>
    <col min="6668" max="6668" width="48.85546875" style="557" customWidth="1"/>
    <col min="6669" max="6914" width="9.140625" style="557"/>
    <col min="6915" max="6915" width="6.140625" style="557" customWidth="1"/>
    <col min="6916" max="6916" width="17.28515625" style="557" customWidth="1"/>
    <col min="6917" max="6917" width="15.28515625" style="557" customWidth="1"/>
    <col min="6918" max="6918" width="11.85546875" style="557" customWidth="1"/>
    <col min="6919" max="6919" width="11.140625" style="557" customWidth="1"/>
    <col min="6920" max="6920" width="10.28515625" style="557" customWidth="1"/>
    <col min="6921" max="6921" width="10.5703125" style="557" customWidth="1"/>
    <col min="6922" max="6922" width="9.7109375" style="557" customWidth="1"/>
    <col min="6923" max="6923" width="23" style="557" customWidth="1"/>
    <col min="6924" max="6924" width="48.85546875" style="557" customWidth="1"/>
    <col min="6925" max="7170" width="9.140625" style="557"/>
    <col min="7171" max="7171" width="6.140625" style="557" customWidth="1"/>
    <col min="7172" max="7172" width="17.28515625" style="557" customWidth="1"/>
    <col min="7173" max="7173" width="15.28515625" style="557" customWidth="1"/>
    <col min="7174" max="7174" width="11.85546875" style="557" customWidth="1"/>
    <col min="7175" max="7175" width="11.140625" style="557" customWidth="1"/>
    <col min="7176" max="7176" width="10.28515625" style="557" customWidth="1"/>
    <col min="7177" max="7177" width="10.5703125" style="557" customWidth="1"/>
    <col min="7178" max="7178" width="9.7109375" style="557" customWidth="1"/>
    <col min="7179" max="7179" width="23" style="557" customWidth="1"/>
    <col min="7180" max="7180" width="48.85546875" style="557" customWidth="1"/>
    <col min="7181" max="7426" width="9.140625" style="557"/>
    <col min="7427" max="7427" width="6.140625" style="557" customWidth="1"/>
    <col min="7428" max="7428" width="17.28515625" style="557" customWidth="1"/>
    <col min="7429" max="7429" width="15.28515625" style="557" customWidth="1"/>
    <col min="7430" max="7430" width="11.85546875" style="557" customWidth="1"/>
    <col min="7431" max="7431" width="11.140625" style="557" customWidth="1"/>
    <col min="7432" max="7432" width="10.28515625" style="557" customWidth="1"/>
    <col min="7433" max="7433" width="10.5703125" style="557" customWidth="1"/>
    <col min="7434" max="7434" width="9.7109375" style="557" customWidth="1"/>
    <col min="7435" max="7435" width="23" style="557" customWidth="1"/>
    <col min="7436" max="7436" width="48.85546875" style="557" customWidth="1"/>
    <col min="7437" max="7682" width="9.140625" style="557"/>
    <col min="7683" max="7683" width="6.140625" style="557" customWidth="1"/>
    <col min="7684" max="7684" width="17.28515625" style="557" customWidth="1"/>
    <col min="7685" max="7685" width="15.28515625" style="557" customWidth="1"/>
    <col min="7686" max="7686" width="11.85546875" style="557" customWidth="1"/>
    <col min="7687" max="7687" width="11.140625" style="557" customWidth="1"/>
    <col min="7688" max="7688" width="10.28515625" style="557" customWidth="1"/>
    <col min="7689" max="7689" width="10.5703125" style="557" customWidth="1"/>
    <col min="7690" max="7690" width="9.7109375" style="557" customWidth="1"/>
    <col min="7691" max="7691" width="23" style="557" customWidth="1"/>
    <col min="7692" max="7692" width="48.85546875" style="557" customWidth="1"/>
    <col min="7693" max="7938" width="9.140625" style="557"/>
    <col min="7939" max="7939" width="6.140625" style="557" customWidth="1"/>
    <col min="7940" max="7940" width="17.28515625" style="557" customWidth="1"/>
    <col min="7941" max="7941" width="15.28515625" style="557" customWidth="1"/>
    <col min="7942" max="7942" width="11.85546875" style="557" customWidth="1"/>
    <col min="7943" max="7943" width="11.140625" style="557" customWidth="1"/>
    <col min="7944" max="7944" width="10.28515625" style="557" customWidth="1"/>
    <col min="7945" max="7945" width="10.5703125" style="557" customWidth="1"/>
    <col min="7946" max="7946" width="9.7109375" style="557" customWidth="1"/>
    <col min="7947" max="7947" width="23" style="557" customWidth="1"/>
    <col min="7948" max="7948" width="48.85546875" style="557" customWidth="1"/>
    <col min="7949" max="8194" width="9.140625" style="557"/>
    <col min="8195" max="8195" width="6.140625" style="557" customWidth="1"/>
    <col min="8196" max="8196" width="17.28515625" style="557" customWidth="1"/>
    <col min="8197" max="8197" width="15.28515625" style="557" customWidth="1"/>
    <col min="8198" max="8198" width="11.85546875" style="557" customWidth="1"/>
    <col min="8199" max="8199" width="11.140625" style="557" customWidth="1"/>
    <col min="8200" max="8200" width="10.28515625" style="557" customWidth="1"/>
    <col min="8201" max="8201" width="10.5703125" style="557" customWidth="1"/>
    <col min="8202" max="8202" width="9.7109375" style="557" customWidth="1"/>
    <col min="8203" max="8203" width="23" style="557" customWidth="1"/>
    <col min="8204" max="8204" width="48.85546875" style="557" customWidth="1"/>
    <col min="8205" max="8450" width="9.140625" style="557"/>
    <col min="8451" max="8451" width="6.140625" style="557" customWidth="1"/>
    <col min="8452" max="8452" width="17.28515625" style="557" customWidth="1"/>
    <col min="8453" max="8453" width="15.28515625" style="557" customWidth="1"/>
    <col min="8454" max="8454" width="11.85546875" style="557" customWidth="1"/>
    <col min="8455" max="8455" width="11.140625" style="557" customWidth="1"/>
    <col min="8456" max="8456" width="10.28515625" style="557" customWidth="1"/>
    <col min="8457" max="8457" width="10.5703125" style="557" customWidth="1"/>
    <col min="8458" max="8458" width="9.7109375" style="557" customWidth="1"/>
    <col min="8459" max="8459" width="23" style="557" customWidth="1"/>
    <col min="8460" max="8460" width="48.85546875" style="557" customWidth="1"/>
    <col min="8461" max="8706" width="9.140625" style="557"/>
    <col min="8707" max="8707" width="6.140625" style="557" customWidth="1"/>
    <col min="8708" max="8708" width="17.28515625" style="557" customWidth="1"/>
    <col min="8709" max="8709" width="15.28515625" style="557" customWidth="1"/>
    <col min="8710" max="8710" width="11.85546875" style="557" customWidth="1"/>
    <col min="8711" max="8711" width="11.140625" style="557" customWidth="1"/>
    <col min="8712" max="8712" width="10.28515625" style="557" customWidth="1"/>
    <col min="8713" max="8713" width="10.5703125" style="557" customWidth="1"/>
    <col min="8714" max="8714" width="9.7109375" style="557" customWidth="1"/>
    <col min="8715" max="8715" width="23" style="557" customWidth="1"/>
    <col min="8716" max="8716" width="48.85546875" style="557" customWidth="1"/>
    <col min="8717" max="8962" width="9.140625" style="557"/>
    <col min="8963" max="8963" width="6.140625" style="557" customWidth="1"/>
    <col min="8964" max="8964" width="17.28515625" style="557" customWidth="1"/>
    <col min="8965" max="8965" width="15.28515625" style="557" customWidth="1"/>
    <col min="8966" max="8966" width="11.85546875" style="557" customWidth="1"/>
    <col min="8967" max="8967" width="11.140625" style="557" customWidth="1"/>
    <col min="8968" max="8968" width="10.28515625" style="557" customWidth="1"/>
    <col min="8969" max="8969" width="10.5703125" style="557" customWidth="1"/>
    <col min="8970" max="8970" width="9.7109375" style="557" customWidth="1"/>
    <col min="8971" max="8971" width="23" style="557" customWidth="1"/>
    <col min="8972" max="8972" width="48.85546875" style="557" customWidth="1"/>
    <col min="8973" max="9218" width="9.140625" style="557"/>
    <col min="9219" max="9219" width="6.140625" style="557" customWidth="1"/>
    <col min="9220" max="9220" width="17.28515625" style="557" customWidth="1"/>
    <col min="9221" max="9221" width="15.28515625" style="557" customWidth="1"/>
    <col min="9222" max="9222" width="11.85546875" style="557" customWidth="1"/>
    <col min="9223" max="9223" width="11.140625" style="557" customWidth="1"/>
    <col min="9224" max="9224" width="10.28515625" style="557" customWidth="1"/>
    <col min="9225" max="9225" width="10.5703125" style="557" customWidth="1"/>
    <col min="9226" max="9226" width="9.7109375" style="557" customWidth="1"/>
    <col min="9227" max="9227" width="23" style="557" customWidth="1"/>
    <col min="9228" max="9228" width="48.85546875" style="557" customWidth="1"/>
    <col min="9229" max="9474" width="9.140625" style="557"/>
    <col min="9475" max="9475" width="6.140625" style="557" customWidth="1"/>
    <col min="9476" max="9476" width="17.28515625" style="557" customWidth="1"/>
    <col min="9477" max="9477" width="15.28515625" style="557" customWidth="1"/>
    <col min="9478" max="9478" width="11.85546875" style="557" customWidth="1"/>
    <col min="9479" max="9479" width="11.140625" style="557" customWidth="1"/>
    <col min="9480" max="9480" width="10.28515625" style="557" customWidth="1"/>
    <col min="9481" max="9481" width="10.5703125" style="557" customWidth="1"/>
    <col min="9482" max="9482" width="9.7109375" style="557" customWidth="1"/>
    <col min="9483" max="9483" width="23" style="557" customWidth="1"/>
    <col min="9484" max="9484" width="48.85546875" style="557" customWidth="1"/>
    <col min="9485" max="9730" width="9.140625" style="557"/>
    <col min="9731" max="9731" width="6.140625" style="557" customWidth="1"/>
    <col min="9732" max="9732" width="17.28515625" style="557" customWidth="1"/>
    <col min="9733" max="9733" width="15.28515625" style="557" customWidth="1"/>
    <col min="9734" max="9734" width="11.85546875" style="557" customWidth="1"/>
    <col min="9735" max="9735" width="11.140625" style="557" customWidth="1"/>
    <col min="9736" max="9736" width="10.28515625" style="557" customWidth="1"/>
    <col min="9737" max="9737" width="10.5703125" style="557" customWidth="1"/>
    <col min="9738" max="9738" width="9.7109375" style="557" customWidth="1"/>
    <col min="9739" max="9739" width="23" style="557" customWidth="1"/>
    <col min="9740" max="9740" width="48.85546875" style="557" customWidth="1"/>
    <col min="9741" max="9986" width="9.140625" style="557"/>
    <col min="9987" max="9987" width="6.140625" style="557" customWidth="1"/>
    <col min="9988" max="9988" width="17.28515625" style="557" customWidth="1"/>
    <col min="9989" max="9989" width="15.28515625" style="557" customWidth="1"/>
    <col min="9990" max="9990" width="11.85546875" style="557" customWidth="1"/>
    <col min="9991" max="9991" width="11.140625" style="557" customWidth="1"/>
    <col min="9992" max="9992" width="10.28515625" style="557" customWidth="1"/>
    <col min="9993" max="9993" width="10.5703125" style="557" customWidth="1"/>
    <col min="9994" max="9994" width="9.7109375" style="557" customWidth="1"/>
    <col min="9995" max="9995" width="23" style="557" customWidth="1"/>
    <col min="9996" max="9996" width="48.85546875" style="557" customWidth="1"/>
    <col min="9997" max="10242" width="9.140625" style="557"/>
    <col min="10243" max="10243" width="6.140625" style="557" customWidth="1"/>
    <col min="10244" max="10244" width="17.28515625" style="557" customWidth="1"/>
    <col min="10245" max="10245" width="15.28515625" style="557" customWidth="1"/>
    <col min="10246" max="10246" width="11.85546875" style="557" customWidth="1"/>
    <col min="10247" max="10247" width="11.140625" style="557" customWidth="1"/>
    <col min="10248" max="10248" width="10.28515625" style="557" customWidth="1"/>
    <col min="10249" max="10249" width="10.5703125" style="557" customWidth="1"/>
    <col min="10250" max="10250" width="9.7109375" style="557" customWidth="1"/>
    <col min="10251" max="10251" width="23" style="557" customWidth="1"/>
    <col min="10252" max="10252" width="48.85546875" style="557" customWidth="1"/>
    <col min="10253" max="10498" width="9.140625" style="557"/>
    <col min="10499" max="10499" width="6.140625" style="557" customWidth="1"/>
    <col min="10500" max="10500" width="17.28515625" style="557" customWidth="1"/>
    <col min="10501" max="10501" width="15.28515625" style="557" customWidth="1"/>
    <col min="10502" max="10502" width="11.85546875" style="557" customWidth="1"/>
    <col min="10503" max="10503" width="11.140625" style="557" customWidth="1"/>
    <col min="10504" max="10504" width="10.28515625" style="557" customWidth="1"/>
    <col min="10505" max="10505" width="10.5703125" style="557" customWidth="1"/>
    <col min="10506" max="10506" width="9.7109375" style="557" customWidth="1"/>
    <col min="10507" max="10507" width="23" style="557" customWidth="1"/>
    <col min="10508" max="10508" width="48.85546875" style="557" customWidth="1"/>
    <col min="10509" max="10754" width="9.140625" style="557"/>
    <col min="10755" max="10755" width="6.140625" style="557" customWidth="1"/>
    <col min="10756" max="10756" width="17.28515625" style="557" customWidth="1"/>
    <col min="10757" max="10757" width="15.28515625" style="557" customWidth="1"/>
    <col min="10758" max="10758" width="11.85546875" style="557" customWidth="1"/>
    <col min="10759" max="10759" width="11.140625" style="557" customWidth="1"/>
    <col min="10760" max="10760" width="10.28515625" style="557" customWidth="1"/>
    <col min="10761" max="10761" width="10.5703125" style="557" customWidth="1"/>
    <col min="10762" max="10762" width="9.7109375" style="557" customWidth="1"/>
    <col min="10763" max="10763" width="23" style="557" customWidth="1"/>
    <col min="10764" max="10764" width="48.85546875" style="557" customWidth="1"/>
    <col min="10765" max="11010" width="9.140625" style="557"/>
    <col min="11011" max="11011" width="6.140625" style="557" customWidth="1"/>
    <col min="11012" max="11012" width="17.28515625" style="557" customWidth="1"/>
    <col min="11013" max="11013" width="15.28515625" style="557" customWidth="1"/>
    <col min="11014" max="11014" width="11.85546875" style="557" customWidth="1"/>
    <col min="11015" max="11015" width="11.140625" style="557" customWidth="1"/>
    <col min="11016" max="11016" width="10.28515625" style="557" customWidth="1"/>
    <col min="11017" max="11017" width="10.5703125" style="557" customWidth="1"/>
    <col min="11018" max="11018" width="9.7109375" style="557" customWidth="1"/>
    <col min="11019" max="11019" width="23" style="557" customWidth="1"/>
    <col min="11020" max="11020" width="48.85546875" style="557" customWidth="1"/>
    <col min="11021" max="11266" width="9.140625" style="557"/>
    <col min="11267" max="11267" width="6.140625" style="557" customWidth="1"/>
    <col min="11268" max="11268" width="17.28515625" style="557" customWidth="1"/>
    <col min="11269" max="11269" width="15.28515625" style="557" customWidth="1"/>
    <col min="11270" max="11270" width="11.85546875" style="557" customWidth="1"/>
    <col min="11271" max="11271" width="11.140625" style="557" customWidth="1"/>
    <col min="11272" max="11272" width="10.28515625" style="557" customWidth="1"/>
    <col min="11273" max="11273" width="10.5703125" style="557" customWidth="1"/>
    <col min="11274" max="11274" width="9.7109375" style="557" customWidth="1"/>
    <col min="11275" max="11275" width="23" style="557" customWidth="1"/>
    <col min="11276" max="11276" width="48.85546875" style="557" customWidth="1"/>
    <col min="11277" max="11522" width="9.140625" style="557"/>
    <col min="11523" max="11523" width="6.140625" style="557" customWidth="1"/>
    <col min="11524" max="11524" width="17.28515625" style="557" customWidth="1"/>
    <col min="11525" max="11525" width="15.28515625" style="557" customWidth="1"/>
    <col min="11526" max="11526" width="11.85546875" style="557" customWidth="1"/>
    <col min="11527" max="11527" width="11.140625" style="557" customWidth="1"/>
    <col min="11528" max="11528" width="10.28515625" style="557" customWidth="1"/>
    <col min="11529" max="11529" width="10.5703125" style="557" customWidth="1"/>
    <col min="11530" max="11530" width="9.7109375" style="557" customWidth="1"/>
    <col min="11531" max="11531" width="23" style="557" customWidth="1"/>
    <col min="11532" max="11532" width="48.85546875" style="557" customWidth="1"/>
    <col min="11533" max="11778" width="9.140625" style="557"/>
    <col min="11779" max="11779" width="6.140625" style="557" customWidth="1"/>
    <col min="11780" max="11780" width="17.28515625" style="557" customWidth="1"/>
    <col min="11781" max="11781" width="15.28515625" style="557" customWidth="1"/>
    <col min="11782" max="11782" width="11.85546875" style="557" customWidth="1"/>
    <col min="11783" max="11783" width="11.140625" style="557" customWidth="1"/>
    <col min="11784" max="11784" width="10.28515625" style="557" customWidth="1"/>
    <col min="11785" max="11785" width="10.5703125" style="557" customWidth="1"/>
    <col min="11786" max="11786" width="9.7109375" style="557" customWidth="1"/>
    <col min="11787" max="11787" width="23" style="557" customWidth="1"/>
    <col min="11788" max="11788" width="48.85546875" style="557" customWidth="1"/>
    <col min="11789" max="12034" width="9.140625" style="557"/>
    <col min="12035" max="12035" width="6.140625" style="557" customWidth="1"/>
    <col min="12036" max="12036" width="17.28515625" style="557" customWidth="1"/>
    <col min="12037" max="12037" width="15.28515625" style="557" customWidth="1"/>
    <col min="12038" max="12038" width="11.85546875" style="557" customWidth="1"/>
    <col min="12039" max="12039" width="11.140625" style="557" customWidth="1"/>
    <col min="12040" max="12040" width="10.28515625" style="557" customWidth="1"/>
    <col min="12041" max="12041" width="10.5703125" style="557" customWidth="1"/>
    <col min="12042" max="12042" width="9.7109375" style="557" customWidth="1"/>
    <col min="12043" max="12043" width="23" style="557" customWidth="1"/>
    <col min="12044" max="12044" width="48.85546875" style="557" customWidth="1"/>
    <col min="12045" max="12290" width="9.140625" style="557"/>
    <col min="12291" max="12291" width="6.140625" style="557" customWidth="1"/>
    <col min="12292" max="12292" width="17.28515625" style="557" customWidth="1"/>
    <col min="12293" max="12293" width="15.28515625" style="557" customWidth="1"/>
    <col min="12294" max="12294" width="11.85546875" style="557" customWidth="1"/>
    <col min="12295" max="12295" width="11.140625" style="557" customWidth="1"/>
    <col min="12296" max="12296" width="10.28515625" style="557" customWidth="1"/>
    <col min="12297" max="12297" width="10.5703125" style="557" customWidth="1"/>
    <col min="12298" max="12298" width="9.7109375" style="557" customWidth="1"/>
    <col min="12299" max="12299" width="23" style="557" customWidth="1"/>
    <col min="12300" max="12300" width="48.85546875" style="557" customWidth="1"/>
    <col min="12301" max="12546" width="9.140625" style="557"/>
    <col min="12547" max="12547" width="6.140625" style="557" customWidth="1"/>
    <col min="12548" max="12548" width="17.28515625" style="557" customWidth="1"/>
    <col min="12549" max="12549" width="15.28515625" style="557" customWidth="1"/>
    <col min="12550" max="12550" width="11.85546875" style="557" customWidth="1"/>
    <col min="12551" max="12551" width="11.140625" style="557" customWidth="1"/>
    <col min="12552" max="12552" width="10.28515625" style="557" customWidth="1"/>
    <col min="12553" max="12553" width="10.5703125" style="557" customWidth="1"/>
    <col min="12554" max="12554" width="9.7109375" style="557" customWidth="1"/>
    <col min="12555" max="12555" width="23" style="557" customWidth="1"/>
    <col min="12556" max="12556" width="48.85546875" style="557" customWidth="1"/>
    <col min="12557" max="12802" width="9.140625" style="557"/>
    <col min="12803" max="12803" width="6.140625" style="557" customWidth="1"/>
    <col min="12804" max="12804" width="17.28515625" style="557" customWidth="1"/>
    <col min="12805" max="12805" width="15.28515625" style="557" customWidth="1"/>
    <col min="12806" max="12806" width="11.85546875" style="557" customWidth="1"/>
    <col min="12807" max="12807" width="11.140625" style="557" customWidth="1"/>
    <col min="12808" max="12808" width="10.28515625" style="557" customWidth="1"/>
    <col min="12809" max="12809" width="10.5703125" style="557" customWidth="1"/>
    <col min="12810" max="12810" width="9.7109375" style="557" customWidth="1"/>
    <col min="12811" max="12811" width="23" style="557" customWidth="1"/>
    <col min="12812" max="12812" width="48.85546875" style="557" customWidth="1"/>
    <col min="12813" max="13058" width="9.140625" style="557"/>
    <col min="13059" max="13059" width="6.140625" style="557" customWidth="1"/>
    <col min="13060" max="13060" width="17.28515625" style="557" customWidth="1"/>
    <col min="13061" max="13061" width="15.28515625" style="557" customWidth="1"/>
    <col min="13062" max="13062" width="11.85546875" style="557" customWidth="1"/>
    <col min="13063" max="13063" width="11.140625" style="557" customWidth="1"/>
    <col min="13064" max="13064" width="10.28515625" style="557" customWidth="1"/>
    <col min="13065" max="13065" width="10.5703125" style="557" customWidth="1"/>
    <col min="13066" max="13066" width="9.7109375" style="557" customWidth="1"/>
    <col min="13067" max="13067" width="23" style="557" customWidth="1"/>
    <col min="13068" max="13068" width="48.85546875" style="557" customWidth="1"/>
    <col min="13069" max="13314" width="9.140625" style="557"/>
    <col min="13315" max="13315" width="6.140625" style="557" customWidth="1"/>
    <col min="13316" max="13316" width="17.28515625" style="557" customWidth="1"/>
    <col min="13317" max="13317" width="15.28515625" style="557" customWidth="1"/>
    <col min="13318" max="13318" width="11.85546875" style="557" customWidth="1"/>
    <col min="13319" max="13319" width="11.140625" style="557" customWidth="1"/>
    <col min="13320" max="13320" width="10.28515625" style="557" customWidth="1"/>
    <col min="13321" max="13321" width="10.5703125" style="557" customWidth="1"/>
    <col min="13322" max="13322" width="9.7109375" style="557" customWidth="1"/>
    <col min="13323" max="13323" width="23" style="557" customWidth="1"/>
    <col min="13324" max="13324" width="48.85546875" style="557" customWidth="1"/>
    <col min="13325" max="13570" width="9.140625" style="557"/>
    <col min="13571" max="13571" width="6.140625" style="557" customWidth="1"/>
    <col min="13572" max="13572" width="17.28515625" style="557" customWidth="1"/>
    <col min="13573" max="13573" width="15.28515625" style="557" customWidth="1"/>
    <col min="13574" max="13574" width="11.85546875" style="557" customWidth="1"/>
    <col min="13575" max="13575" width="11.140625" style="557" customWidth="1"/>
    <col min="13576" max="13576" width="10.28515625" style="557" customWidth="1"/>
    <col min="13577" max="13577" width="10.5703125" style="557" customWidth="1"/>
    <col min="13578" max="13578" width="9.7109375" style="557" customWidth="1"/>
    <col min="13579" max="13579" width="23" style="557" customWidth="1"/>
    <col min="13580" max="13580" width="48.85546875" style="557" customWidth="1"/>
    <col min="13581" max="13826" width="9.140625" style="557"/>
    <col min="13827" max="13827" width="6.140625" style="557" customWidth="1"/>
    <col min="13828" max="13828" width="17.28515625" style="557" customWidth="1"/>
    <col min="13829" max="13829" width="15.28515625" style="557" customWidth="1"/>
    <col min="13830" max="13830" width="11.85546875" style="557" customWidth="1"/>
    <col min="13831" max="13831" width="11.140625" style="557" customWidth="1"/>
    <col min="13832" max="13832" width="10.28515625" style="557" customWidth="1"/>
    <col min="13833" max="13833" width="10.5703125" style="557" customWidth="1"/>
    <col min="13834" max="13834" width="9.7109375" style="557" customWidth="1"/>
    <col min="13835" max="13835" width="23" style="557" customWidth="1"/>
    <col min="13836" max="13836" width="48.85546875" style="557" customWidth="1"/>
    <col min="13837" max="14082" width="9.140625" style="557"/>
    <col min="14083" max="14083" width="6.140625" style="557" customWidth="1"/>
    <col min="14084" max="14084" width="17.28515625" style="557" customWidth="1"/>
    <col min="14085" max="14085" width="15.28515625" style="557" customWidth="1"/>
    <col min="14086" max="14086" width="11.85546875" style="557" customWidth="1"/>
    <col min="14087" max="14087" width="11.140625" style="557" customWidth="1"/>
    <col min="14088" max="14088" width="10.28515625" style="557" customWidth="1"/>
    <col min="14089" max="14089" width="10.5703125" style="557" customWidth="1"/>
    <col min="14090" max="14090" width="9.7109375" style="557" customWidth="1"/>
    <col min="14091" max="14091" width="23" style="557" customWidth="1"/>
    <col min="14092" max="14092" width="48.85546875" style="557" customWidth="1"/>
    <col min="14093" max="14338" width="9.140625" style="557"/>
    <col min="14339" max="14339" width="6.140625" style="557" customWidth="1"/>
    <col min="14340" max="14340" width="17.28515625" style="557" customWidth="1"/>
    <col min="14341" max="14341" width="15.28515625" style="557" customWidth="1"/>
    <col min="14342" max="14342" width="11.85546875" style="557" customWidth="1"/>
    <col min="14343" max="14343" width="11.140625" style="557" customWidth="1"/>
    <col min="14344" max="14344" width="10.28515625" style="557" customWidth="1"/>
    <col min="14345" max="14345" width="10.5703125" style="557" customWidth="1"/>
    <col min="14346" max="14346" width="9.7109375" style="557" customWidth="1"/>
    <col min="14347" max="14347" width="23" style="557" customWidth="1"/>
    <col min="14348" max="14348" width="48.85546875" style="557" customWidth="1"/>
    <col min="14349" max="14594" width="9.140625" style="557"/>
    <col min="14595" max="14595" width="6.140625" style="557" customWidth="1"/>
    <col min="14596" max="14596" width="17.28515625" style="557" customWidth="1"/>
    <col min="14597" max="14597" width="15.28515625" style="557" customWidth="1"/>
    <col min="14598" max="14598" width="11.85546875" style="557" customWidth="1"/>
    <col min="14599" max="14599" width="11.140625" style="557" customWidth="1"/>
    <col min="14600" max="14600" width="10.28515625" style="557" customWidth="1"/>
    <col min="14601" max="14601" width="10.5703125" style="557" customWidth="1"/>
    <col min="14602" max="14602" width="9.7109375" style="557" customWidth="1"/>
    <col min="14603" max="14603" width="23" style="557" customWidth="1"/>
    <col min="14604" max="14604" width="48.85546875" style="557" customWidth="1"/>
    <col min="14605" max="14850" width="9.140625" style="557"/>
    <col min="14851" max="14851" width="6.140625" style="557" customWidth="1"/>
    <col min="14852" max="14852" width="17.28515625" style="557" customWidth="1"/>
    <col min="14853" max="14853" width="15.28515625" style="557" customWidth="1"/>
    <col min="14854" max="14854" width="11.85546875" style="557" customWidth="1"/>
    <col min="14855" max="14855" width="11.140625" style="557" customWidth="1"/>
    <col min="14856" max="14856" width="10.28515625" style="557" customWidth="1"/>
    <col min="14857" max="14857" width="10.5703125" style="557" customWidth="1"/>
    <col min="14858" max="14858" width="9.7109375" style="557" customWidth="1"/>
    <col min="14859" max="14859" width="23" style="557" customWidth="1"/>
    <col min="14860" max="14860" width="48.85546875" style="557" customWidth="1"/>
    <col min="14861" max="15106" width="9.140625" style="557"/>
    <col min="15107" max="15107" width="6.140625" style="557" customWidth="1"/>
    <col min="15108" max="15108" width="17.28515625" style="557" customWidth="1"/>
    <col min="15109" max="15109" width="15.28515625" style="557" customWidth="1"/>
    <col min="15110" max="15110" width="11.85546875" style="557" customWidth="1"/>
    <col min="15111" max="15111" width="11.140625" style="557" customWidth="1"/>
    <col min="15112" max="15112" width="10.28515625" style="557" customWidth="1"/>
    <col min="15113" max="15113" width="10.5703125" style="557" customWidth="1"/>
    <col min="15114" max="15114" width="9.7109375" style="557" customWidth="1"/>
    <col min="15115" max="15115" width="23" style="557" customWidth="1"/>
    <col min="15116" max="15116" width="48.85546875" style="557" customWidth="1"/>
    <col min="15117" max="15362" width="9.140625" style="557"/>
    <col min="15363" max="15363" width="6.140625" style="557" customWidth="1"/>
    <col min="15364" max="15364" width="17.28515625" style="557" customWidth="1"/>
    <col min="15365" max="15365" width="15.28515625" style="557" customWidth="1"/>
    <col min="15366" max="15366" width="11.85546875" style="557" customWidth="1"/>
    <col min="15367" max="15367" width="11.140625" style="557" customWidth="1"/>
    <col min="15368" max="15368" width="10.28515625" style="557" customWidth="1"/>
    <col min="15369" max="15369" width="10.5703125" style="557" customWidth="1"/>
    <col min="15370" max="15370" width="9.7109375" style="557" customWidth="1"/>
    <col min="15371" max="15371" width="23" style="557" customWidth="1"/>
    <col min="15372" max="15372" width="48.85546875" style="557" customWidth="1"/>
    <col min="15373" max="15618" width="9.140625" style="557"/>
    <col min="15619" max="15619" width="6.140625" style="557" customWidth="1"/>
    <col min="15620" max="15620" width="17.28515625" style="557" customWidth="1"/>
    <col min="15621" max="15621" width="15.28515625" style="557" customWidth="1"/>
    <col min="15622" max="15622" width="11.85546875" style="557" customWidth="1"/>
    <col min="15623" max="15623" width="11.140625" style="557" customWidth="1"/>
    <col min="15624" max="15624" width="10.28515625" style="557" customWidth="1"/>
    <col min="15625" max="15625" width="10.5703125" style="557" customWidth="1"/>
    <col min="15626" max="15626" width="9.7109375" style="557" customWidth="1"/>
    <col min="15627" max="15627" width="23" style="557" customWidth="1"/>
    <col min="15628" max="15628" width="48.85546875" style="557" customWidth="1"/>
    <col min="15629" max="15874" width="9.140625" style="557"/>
    <col min="15875" max="15875" width="6.140625" style="557" customWidth="1"/>
    <col min="15876" max="15876" width="17.28515625" style="557" customWidth="1"/>
    <col min="15877" max="15877" width="15.28515625" style="557" customWidth="1"/>
    <col min="15878" max="15878" width="11.85546875" style="557" customWidth="1"/>
    <col min="15879" max="15879" width="11.140625" style="557" customWidth="1"/>
    <col min="15880" max="15880" width="10.28515625" style="557" customWidth="1"/>
    <col min="15881" max="15881" width="10.5703125" style="557" customWidth="1"/>
    <col min="15882" max="15882" width="9.7109375" style="557" customWidth="1"/>
    <col min="15883" max="15883" width="23" style="557" customWidth="1"/>
    <col min="15884" max="15884" width="48.85546875" style="557" customWidth="1"/>
    <col min="15885" max="16130" width="9.140625" style="557"/>
    <col min="16131" max="16131" width="6.140625" style="557" customWidth="1"/>
    <col min="16132" max="16132" width="17.28515625" style="557" customWidth="1"/>
    <col min="16133" max="16133" width="15.28515625" style="557" customWidth="1"/>
    <col min="16134" max="16134" width="11.85546875" style="557" customWidth="1"/>
    <col min="16135" max="16135" width="11.140625" style="557" customWidth="1"/>
    <col min="16136" max="16136" width="10.28515625" style="557" customWidth="1"/>
    <col min="16137" max="16137" width="10.5703125" style="557" customWidth="1"/>
    <col min="16138" max="16138" width="9.7109375" style="557" customWidth="1"/>
    <col min="16139" max="16139" width="23" style="557" customWidth="1"/>
    <col min="16140" max="16140" width="48.85546875" style="557" customWidth="1"/>
    <col min="16141" max="16384" width="9.140625" style="557"/>
  </cols>
  <sheetData>
    <row r="1" spans="1:12" x14ac:dyDescent="0.2">
      <c r="L1" s="507" t="s">
        <v>797</v>
      </c>
    </row>
    <row r="2" spans="1:12" x14ac:dyDescent="0.2">
      <c r="L2" s="507" t="s">
        <v>350</v>
      </c>
    </row>
    <row r="3" spans="1:12" x14ac:dyDescent="0.25">
      <c r="A3" s="898" t="s">
        <v>0</v>
      </c>
      <c r="B3" s="898"/>
      <c r="C3" s="898" t="s">
        <v>360</v>
      </c>
      <c r="D3" s="898"/>
      <c r="E3" s="898"/>
      <c r="F3" s="898"/>
      <c r="G3" s="898"/>
      <c r="H3" s="898"/>
      <c r="I3" s="898"/>
      <c r="J3" s="898"/>
      <c r="K3" s="898"/>
      <c r="L3" s="898"/>
    </row>
    <row r="4" spans="1:12" x14ac:dyDescent="0.25">
      <c r="A4" s="898" t="s">
        <v>1</v>
      </c>
      <c r="B4" s="898"/>
      <c r="C4" s="898">
        <v>90000056357</v>
      </c>
      <c r="D4" s="898"/>
      <c r="E4" s="898"/>
      <c r="F4" s="898"/>
      <c r="G4" s="898"/>
      <c r="H4" s="898"/>
      <c r="I4" s="898"/>
      <c r="J4" s="898"/>
      <c r="K4" s="898"/>
      <c r="L4" s="898"/>
    </row>
    <row r="5" spans="1:12" ht="15.75" x14ac:dyDescent="0.25">
      <c r="A5" s="982" t="s">
        <v>367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</row>
    <row r="6" spans="1:12" ht="15.75" x14ac:dyDescent="0.25">
      <c r="A6" s="613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</row>
    <row r="7" spans="1:12" ht="15.75" x14ac:dyDescent="0.25">
      <c r="A7" s="898" t="s">
        <v>368</v>
      </c>
      <c r="B7" s="898"/>
      <c r="C7" s="615" t="s">
        <v>798</v>
      </c>
      <c r="D7" s="615"/>
      <c r="E7" s="615"/>
      <c r="F7" s="615"/>
      <c r="G7" s="615"/>
      <c r="H7" s="615"/>
      <c r="I7" s="615"/>
      <c r="J7" s="615"/>
      <c r="K7" s="615"/>
      <c r="L7" s="615"/>
    </row>
    <row r="8" spans="1:12" x14ac:dyDescent="0.25">
      <c r="A8" s="898" t="s">
        <v>370</v>
      </c>
      <c r="B8" s="898"/>
      <c r="C8" s="898" t="s">
        <v>799</v>
      </c>
      <c r="D8" s="898"/>
      <c r="E8" s="898"/>
      <c r="F8" s="898"/>
      <c r="G8" s="898"/>
      <c r="H8" s="898"/>
      <c r="I8" s="898"/>
      <c r="J8" s="898"/>
      <c r="K8" s="898"/>
      <c r="L8" s="898"/>
    </row>
    <row r="9" spans="1:12" x14ac:dyDescent="0.25">
      <c r="A9" s="898" t="s">
        <v>372</v>
      </c>
      <c r="B9" s="898"/>
      <c r="C9" s="899" t="s">
        <v>800</v>
      </c>
      <c r="D9" s="899"/>
      <c r="E9" s="899"/>
      <c r="F9" s="899"/>
      <c r="G9" s="899"/>
      <c r="H9" s="899"/>
      <c r="I9" s="899"/>
      <c r="J9" s="899"/>
      <c r="K9" s="899"/>
      <c r="L9" s="899"/>
    </row>
    <row r="10" spans="1:12" ht="20.25" customHeight="1" x14ac:dyDescent="0.25">
      <c r="A10" s="900" t="s">
        <v>351</v>
      </c>
      <c r="B10" s="900" t="s">
        <v>352</v>
      </c>
      <c r="C10" s="900"/>
      <c r="D10" s="890" t="s">
        <v>353</v>
      </c>
      <c r="E10" s="983" t="s">
        <v>354</v>
      </c>
      <c r="F10" s="984"/>
      <c r="G10" s="987" t="s">
        <v>355</v>
      </c>
      <c r="H10" s="988"/>
      <c r="I10" s="983" t="s">
        <v>356</v>
      </c>
      <c r="J10" s="984"/>
      <c r="K10" s="901" t="s">
        <v>318</v>
      </c>
      <c r="L10" s="890" t="s">
        <v>357</v>
      </c>
    </row>
    <row r="11" spans="1:12" ht="20.25" customHeight="1" x14ac:dyDescent="0.25">
      <c r="A11" s="900"/>
      <c r="B11" s="900"/>
      <c r="C11" s="900"/>
      <c r="D11" s="890"/>
      <c r="E11" s="985"/>
      <c r="F11" s="986"/>
      <c r="G11" s="989"/>
      <c r="H11" s="990"/>
      <c r="I11" s="985"/>
      <c r="J11" s="986"/>
      <c r="K11" s="902"/>
      <c r="L11" s="890"/>
    </row>
    <row r="12" spans="1:12" ht="15" customHeight="1" x14ac:dyDescent="0.25">
      <c r="A12" s="891" t="s">
        <v>374</v>
      </c>
      <c r="B12" s="892"/>
      <c r="C12" s="893"/>
      <c r="D12" s="559"/>
      <c r="E12" s="991">
        <f>SUM(E13:E21)</f>
        <v>465000</v>
      </c>
      <c r="F12" s="992"/>
      <c r="G12" s="991">
        <f t="shared" ref="G12:I12" si="0">SUM(G13:G21)</f>
        <v>0</v>
      </c>
      <c r="H12" s="992"/>
      <c r="I12" s="991">
        <f t="shared" si="0"/>
        <v>465000</v>
      </c>
      <c r="J12" s="992"/>
      <c r="K12" s="559"/>
      <c r="L12" s="559"/>
    </row>
    <row r="13" spans="1:12" ht="168.75" customHeight="1" x14ac:dyDescent="0.25">
      <c r="A13" s="811">
        <v>1</v>
      </c>
      <c r="B13" s="993" t="s">
        <v>801</v>
      </c>
      <c r="C13" s="994"/>
      <c r="D13" s="561">
        <v>2239</v>
      </c>
      <c r="E13" s="995">
        <v>328500</v>
      </c>
      <c r="F13" s="996"/>
      <c r="G13" s="997"/>
      <c r="H13" s="998"/>
      <c r="I13" s="995">
        <f>SUM(E13:G13)</f>
        <v>328500</v>
      </c>
      <c r="J13" s="996"/>
      <c r="K13" s="562"/>
      <c r="L13" s="812" t="s">
        <v>802</v>
      </c>
    </row>
    <row r="14" spans="1:12" ht="39.75" customHeight="1" x14ac:dyDescent="0.25">
      <c r="A14" s="903">
        <v>2</v>
      </c>
      <c r="B14" s="905" t="s">
        <v>803</v>
      </c>
      <c r="C14" s="906"/>
      <c r="D14" s="561">
        <v>2314</v>
      </c>
      <c r="E14" s="995">
        <v>44900</v>
      </c>
      <c r="F14" s="996"/>
      <c r="G14" s="997"/>
      <c r="H14" s="998"/>
      <c r="I14" s="995">
        <f t="shared" ref="I14:I21" si="1">SUM(E14:G14)</f>
        <v>44900</v>
      </c>
      <c r="J14" s="996"/>
      <c r="K14" s="562"/>
      <c r="L14" s="909" t="s">
        <v>804</v>
      </c>
    </row>
    <row r="15" spans="1:12" ht="36.75" customHeight="1" x14ac:dyDescent="0.25">
      <c r="A15" s="904"/>
      <c r="B15" s="907"/>
      <c r="C15" s="908"/>
      <c r="D15" s="561">
        <v>5239</v>
      </c>
      <c r="E15" s="995">
        <v>1500</v>
      </c>
      <c r="F15" s="996"/>
      <c r="G15" s="997"/>
      <c r="H15" s="998"/>
      <c r="I15" s="995">
        <f t="shared" si="1"/>
        <v>1500</v>
      </c>
      <c r="J15" s="996"/>
      <c r="K15" s="562"/>
      <c r="L15" s="914"/>
    </row>
    <row r="16" spans="1:12" ht="32.25" customHeight="1" x14ac:dyDescent="0.25">
      <c r="A16" s="811">
        <v>3</v>
      </c>
      <c r="B16" s="993" t="s">
        <v>805</v>
      </c>
      <c r="C16" s="994"/>
      <c r="D16" s="561">
        <v>2231</v>
      </c>
      <c r="E16" s="995">
        <v>4000</v>
      </c>
      <c r="F16" s="996"/>
      <c r="G16" s="995"/>
      <c r="H16" s="996"/>
      <c r="I16" s="995">
        <f t="shared" si="1"/>
        <v>4000</v>
      </c>
      <c r="J16" s="996"/>
      <c r="K16" s="562"/>
      <c r="L16" s="910"/>
    </row>
    <row r="17" spans="1:12" ht="86.25" customHeight="1" x14ac:dyDescent="0.25">
      <c r="A17" s="567">
        <v>4</v>
      </c>
      <c r="B17" s="993" t="s">
        <v>806</v>
      </c>
      <c r="C17" s="994"/>
      <c r="D17" s="561">
        <v>2279</v>
      </c>
      <c r="E17" s="995">
        <v>67600</v>
      </c>
      <c r="F17" s="996"/>
      <c r="G17" s="997"/>
      <c r="H17" s="998"/>
      <c r="I17" s="995">
        <f t="shared" si="1"/>
        <v>67600</v>
      </c>
      <c r="J17" s="996"/>
      <c r="K17" s="562"/>
      <c r="L17" s="812" t="s">
        <v>807</v>
      </c>
    </row>
    <row r="18" spans="1:12" x14ac:dyDescent="0.25">
      <c r="A18" s="903">
        <v>5</v>
      </c>
      <c r="B18" s="905" t="s">
        <v>808</v>
      </c>
      <c r="C18" s="906"/>
      <c r="D18" s="561">
        <v>1150</v>
      </c>
      <c r="E18" s="995">
        <v>5000</v>
      </c>
      <c r="F18" s="996"/>
      <c r="G18" s="997"/>
      <c r="H18" s="998"/>
      <c r="I18" s="995">
        <f t="shared" si="1"/>
        <v>5000</v>
      </c>
      <c r="J18" s="996"/>
      <c r="K18" s="562"/>
      <c r="L18" s="909" t="s">
        <v>809</v>
      </c>
    </row>
    <row r="19" spans="1:12" x14ac:dyDescent="0.25">
      <c r="A19" s="904"/>
      <c r="B19" s="907"/>
      <c r="C19" s="908"/>
      <c r="D19" s="561">
        <v>1210</v>
      </c>
      <c r="E19" s="995">
        <v>400</v>
      </c>
      <c r="F19" s="996"/>
      <c r="G19" s="997"/>
      <c r="H19" s="998"/>
      <c r="I19" s="995">
        <f t="shared" si="1"/>
        <v>400</v>
      </c>
      <c r="J19" s="996"/>
      <c r="K19" s="562"/>
      <c r="L19" s="910"/>
    </row>
    <row r="20" spans="1:12" ht="64.5" customHeight="1" x14ac:dyDescent="0.25">
      <c r="A20" s="811">
        <v>6</v>
      </c>
      <c r="B20" s="993" t="s">
        <v>810</v>
      </c>
      <c r="C20" s="994"/>
      <c r="D20" s="561">
        <v>2232</v>
      </c>
      <c r="E20" s="995">
        <v>1000</v>
      </c>
      <c r="F20" s="996"/>
      <c r="G20" s="995"/>
      <c r="H20" s="996"/>
      <c r="I20" s="995">
        <f t="shared" si="1"/>
        <v>1000</v>
      </c>
      <c r="J20" s="996"/>
      <c r="K20" s="562"/>
      <c r="L20" s="812" t="s">
        <v>811</v>
      </c>
    </row>
    <row r="21" spans="1:12" ht="18" customHeight="1" x14ac:dyDescent="0.25">
      <c r="A21" s="811">
        <v>7</v>
      </c>
      <c r="B21" s="993" t="s">
        <v>812</v>
      </c>
      <c r="C21" s="994"/>
      <c r="D21" s="561">
        <v>2232</v>
      </c>
      <c r="E21" s="995">
        <v>12100</v>
      </c>
      <c r="F21" s="996"/>
      <c r="G21" s="997"/>
      <c r="H21" s="998"/>
      <c r="I21" s="995">
        <f t="shared" si="1"/>
        <v>12100</v>
      </c>
      <c r="J21" s="996"/>
      <c r="K21" s="562"/>
      <c r="L21" s="812" t="s">
        <v>813</v>
      </c>
    </row>
    <row r="22" spans="1:12" s="580" customFormat="1" x14ac:dyDescent="0.2"/>
    <row r="23" spans="1:12" x14ac:dyDescent="0.25">
      <c r="A23" s="898" t="s">
        <v>370</v>
      </c>
      <c r="B23" s="898"/>
      <c r="C23" s="898" t="s">
        <v>786</v>
      </c>
      <c r="D23" s="898"/>
      <c r="E23" s="898"/>
      <c r="F23" s="898"/>
      <c r="G23" s="898"/>
      <c r="H23" s="898"/>
      <c r="I23" s="898"/>
      <c r="J23" s="898"/>
      <c r="K23" s="898"/>
      <c r="L23" s="898"/>
    </row>
    <row r="24" spans="1:12" x14ac:dyDescent="0.25">
      <c r="A24" s="898" t="s">
        <v>372</v>
      </c>
      <c r="B24" s="898"/>
      <c r="C24" s="981" t="s">
        <v>785</v>
      </c>
      <c r="D24" s="981"/>
      <c r="E24" s="981"/>
      <c r="F24" s="981"/>
      <c r="G24" s="981"/>
      <c r="H24" s="981"/>
      <c r="I24" s="981"/>
      <c r="J24" s="981"/>
      <c r="K24" s="981"/>
      <c r="L24" s="981"/>
    </row>
    <row r="25" spans="1:12" ht="23.25" customHeight="1" x14ac:dyDescent="0.25">
      <c r="A25" s="900" t="s">
        <v>351</v>
      </c>
      <c r="B25" s="900" t="s">
        <v>352</v>
      </c>
      <c r="C25" s="900"/>
      <c r="D25" s="890" t="s">
        <v>353</v>
      </c>
      <c r="E25" s="999" t="s">
        <v>354</v>
      </c>
      <c r="F25" s="1000"/>
      <c r="G25" s="1001" t="s">
        <v>355</v>
      </c>
      <c r="H25" s="1002"/>
      <c r="I25" s="999" t="s">
        <v>356</v>
      </c>
      <c r="J25" s="1000"/>
      <c r="K25" s="901" t="s">
        <v>318</v>
      </c>
      <c r="L25" s="890" t="s">
        <v>357</v>
      </c>
    </row>
    <row r="26" spans="1:12" ht="30" customHeight="1" x14ac:dyDescent="0.25">
      <c r="A26" s="900"/>
      <c r="B26" s="900"/>
      <c r="C26" s="900"/>
      <c r="D26" s="890"/>
      <c r="E26" s="814" t="s">
        <v>553</v>
      </c>
      <c r="F26" s="814" t="s">
        <v>554</v>
      </c>
      <c r="G26" s="815" t="s">
        <v>553</v>
      </c>
      <c r="H26" s="815" t="s">
        <v>554</v>
      </c>
      <c r="I26" s="814" t="s">
        <v>553</v>
      </c>
      <c r="J26" s="814" t="s">
        <v>554</v>
      </c>
      <c r="K26" s="902"/>
      <c r="L26" s="890"/>
    </row>
    <row r="27" spans="1:12" x14ac:dyDescent="0.25">
      <c r="A27" s="891" t="s">
        <v>374</v>
      </c>
      <c r="B27" s="892"/>
      <c r="C27" s="893"/>
      <c r="D27" s="559"/>
      <c r="E27" s="559">
        <f>SUM(E28:E44)</f>
        <v>119679</v>
      </c>
      <c r="F27" s="559">
        <f t="shared" ref="F27:J27" si="2">SUM(F28:F44)</f>
        <v>5238</v>
      </c>
      <c r="G27" s="559">
        <f t="shared" si="2"/>
        <v>0</v>
      </c>
      <c r="H27" s="559">
        <f t="shared" si="2"/>
        <v>0</v>
      </c>
      <c r="I27" s="559">
        <f t="shared" si="2"/>
        <v>119679</v>
      </c>
      <c r="J27" s="559">
        <f t="shared" si="2"/>
        <v>5238</v>
      </c>
      <c r="K27" s="559"/>
      <c r="L27" s="559"/>
    </row>
    <row r="28" spans="1:12" ht="12" customHeight="1" x14ac:dyDescent="0.25">
      <c r="A28" s="816">
        <v>1</v>
      </c>
      <c r="B28" s="1003" t="s">
        <v>814</v>
      </c>
      <c r="C28" s="1004"/>
      <c r="D28" s="561"/>
      <c r="E28" s="562"/>
      <c r="F28" s="562"/>
      <c r="G28" s="562"/>
      <c r="H28" s="562"/>
      <c r="I28" s="562">
        <f>SUM(E28:G28)</f>
        <v>0</v>
      </c>
      <c r="J28" s="562"/>
      <c r="K28" s="562"/>
      <c r="L28" s="812"/>
    </row>
    <row r="29" spans="1:12" ht="32.25" customHeight="1" x14ac:dyDescent="0.25">
      <c r="A29" s="810" t="s">
        <v>815</v>
      </c>
      <c r="B29" s="905" t="s">
        <v>816</v>
      </c>
      <c r="C29" s="906"/>
      <c r="D29" s="561">
        <v>2314</v>
      </c>
      <c r="E29" s="562">
        <v>6889</v>
      </c>
      <c r="F29" s="562"/>
      <c r="G29" s="565"/>
      <c r="H29" s="565"/>
      <c r="I29" s="562">
        <f>E29+G29</f>
        <v>6889</v>
      </c>
      <c r="J29" s="562">
        <f>F29+H29</f>
        <v>0</v>
      </c>
      <c r="K29" s="562"/>
      <c r="L29" s="817" t="s">
        <v>817</v>
      </c>
    </row>
    <row r="30" spans="1:12" ht="15" customHeight="1" x14ac:dyDescent="0.25">
      <c r="A30" s="811" t="s">
        <v>818</v>
      </c>
      <c r="B30" s="993" t="s">
        <v>819</v>
      </c>
      <c r="C30" s="994"/>
      <c r="D30" s="561">
        <v>2232</v>
      </c>
      <c r="E30" s="562">
        <v>3045</v>
      </c>
      <c r="F30" s="818"/>
      <c r="G30" s="818">
        <v>-130</v>
      </c>
      <c r="H30" s="819"/>
      <c r="I30" s="562">
        <f t="shared" ref="I30:J44" si="3">E30+G30</f>
        <v>2915</v>
      </c>
      <c r="J30" s="562">
        <f t="shared" si="3"/>
        <v>0</v>
      </c>
      <c r="K30" s="562" t="s">
        <v>820</v>
      </c>
      <c r="L30" s="817" t="s">
        <v>821</v>
      </c>
    </row>
    <row r="31" spans="1:12" ht="39" customHeight="1" x14ac:dyDescent="0.25">
      <c r="A31" s="567" t="s">
        <v>822</v>
      </c>
      <c r="B31" s="993" t="s">
        <v>823</v>
      </c>
      <c r="C31" s="994"/>
      <c r="D31" s="561">
        <v>2239</v>
      </c>
      <c r="E31" s="562">
        <v>18092</v>
      </c>
      <c r="F31" s="562"/>
      <c r="G31" s="562"/>
      <c r="H31" s="565"/>
      <c r="I31" s="562">
        <f t="shared" si="3"/>
        <v>18092</v>
      </c>
      <c r="J31" s="562">
        <f t="shared" si="3"/>
        <v>0</v>
      </c>
      <c r="K31" s="562"/>
      <c r="L31" s="817" t="s">
        <v>824</v>
      </c>
    </row>
    <row r="32" spans="1:12" ht="27" customHeight="1" x14ac:dyDescent="0.25">
      <c r="A32" s="810" t="s">
        <v>825</v>
      </c>
      <c r="B32" s="905" t="s">
        <v>826</v>
      </c>
      <c r="C32" s="906"/>
      <c r="D32" s="561">
        <v>2239</v>
      </c>
      <c r="E32" s="562">
        <v>50611</v>
      </c>
      <c r="F32" s="562"/>
      <c r="G32" s="562"/>
      <c r="H32" s="565"/>
      <c r="I32" s="562">
        <f t="shared" si="3"/>
        <v>50611</v>
      </c>
      <c r="J32" s="562">
        <f t="shared" si="3"/>
        <v>0</v>
      </c>
      <c r="K32" s="562"/>
      <c r="L32" s="817" t="s">
        <v>827</v>
      </c>
    </row>
    <row r="33" spans="1:21" ht="24.75" customHeight="1" x14ac:dyDescent="0.25">
      <c r="A33" s="811" t="s">
        <v>828</v>
      </c>
      <c r="B33" s="993" t="s">
        <v>829</v>
      </c>
      <c r="C33" s="994"/>
      <c r="D33" s="561">
        <v>2239</v>
      </c>
      <c r="E33" s="562">
        <v>12691</v>
      </c>
      <c r="F33" s="562"/>
      <c r="G33" s="562"/>
      <c r="H33" s="565"/>
      <c r="I33" s="562">
        <f t="shared" si="3"/>
        <v>12691</v>
      </c>
      <c r="J33" s="562">
        <f t="shared" si="3"/>
        <v>0</v>
      </c>
      <c r="K33" s="562"/>
      <c r="L33" s="817" t="s">
        <v>830</v>
      </c>
    </row>
    <row r="34" spans="1:21" ht="26.25" customHeight="1" x14ac:dyDescent="0.25">
      <c r="A34" s="811" t="s">
        <v>831</v>
      </c>
      <c r="B34" s="993" t="s">
        <v>832</v>
      </c>
      <c r="C34" s="994"/>
      <c r="D34" s="561">
        <v>2231</v>
      </c>
      <c r="E34" s="562">
        <v>264</v>
      </c>
      <c r="F34" s="562"/>
      <c r="G34" s="562"/>
      <c r="H34" s="565"/>
      <c r="I34" s="562">
        <f t="shared" si="3"/>
        <v>264</v>
      </c>
      <c r="J34" s="562">
        <f t="shared" si="3"/>
        <v>0</v>
      </c>
      <c r="K34" s="562"/>
      <c r="L34" s="817" t="s">
        <v>833</v>
      </c>
    </row>
    <row r="35" spans="1:21" ht="19.5" customHeight="1" x14ac:dyDescent="0.25">
      <c r="A35" s="811" t="s">
        <v>834</v>
      </c>
      <c r="B35" s="993" t="s">
        <v>835</v>
      </c>
      <c r="C35" s="994"/>
      <c r="D35" s="561">
        <v>5234</v>
      </c>
      <c r="E35" s="562">
        <v>20000</v>
      </c>
      <c r="F35" s="562"/>
      <c r="G35" s="562"/>
      <c r="H35" s="565"/>
      <c r="I35" s="562">
        <f t="shared" si="3"/>
        <v>20000</v>
      </c>
      <c r="J35" s="562">
        <f t="shared" si="3"/>
        <v>0</v>
      </c>
      <c r="K35" s="562"/>
      <c r="L35" s="817" t="s">
        <v>836</v>
      </c>
    </row>
    <row r="36" spans="1:21" ht="24.75" customHeight="1" x14ac:dyDescent="0.25">
      <c r="A36" s="811" t="s">
        <v>837</v>
      </c>
      <c r="B36" s="993" t="s">
        <v>838</v>
      </c>
      <c r="C36" s="994"/>
      <c r="D36" s="561">
        <v>2259</v>
      </c>
      <c r="E36" s="562">
        <v>2</v>
      </c>
      <c r="F36" s="562"/>
      <c r="G36" s="562"/>
      <c r="H36" s="565"/>
      <c r="I36" s="562">
        <f t="shared" si="3"/>
        <v>2</v>
      </c>
      <c r="J36" s="562">
        <f t="shared" si="3"/>
        <v>0</v>
      </c>
      <c r="K36" s="562"/>
      <c r="L36" s="812" t="s">
        <v>839</v>
      </c>
    </row>
    <row r="37" spans="1:21" x14ac:dyDescent="0.25">
      <c r="A37" s="903" t="s">
        <v>840</v>
      </c>
      <c r="B37" s="905" t="s">
        <v>841</v>
      </c>
      <c r="C37" s="906"/>
      <c r="D37" s="561">
        <v>2239</v>
      </c>
      <c r="E37" s="562">
        <v>7954</v>
      </c>
      <c r="F37" s="562">
        <v>2200</v>
      </c>
      <c r="G37" s="562">
        <v>-3537</v>
      </c>
      <c r="H37" s="565"/>
      <c r="I37" s="562">
        <f t="shared" si="3"/>
        <v>4417</v>
      </c>
      <c r="J37" s="562">
        <f t="shared" si="3"/>
        <v>2200</v>
      </c>
      <c r="K37" s="562"/>
      <c r="L37" s="1007" t="s">
        <v>842</v>
      </c>
    </row>
    <row r="38" spans="1:21" ht="28.5" customHeight="1" x14ac:dyDescent="0.25">
      <c r="A38" s="904"/>
      <c r="B38" s="907"/>
      <c r="C38" s="908"/>
      <c r="D38" s="561">
        <v>5239</v>
      </c>
      <c r="E38" s="562">
        <v>0</v>
      </c>
      <c r="F38" s="562"/>
      <c r="G38" s="562">
        <v>3667</v>
      </c>
      <c r="H38" s="565"/>
      <c r="I38" s="562">
        <f t="shared" si="3"/>
        <v>3667</v>
      </c>
      <c r="J38" s="562">
        <f t="shared" si="3"/>
        <v>0</v>
      </c>
      <c r="K38" s="562" t="s">
        <v>843</v>
      </c>
      <c r="L38" s="1008"/>
    </row>
    <row r="39" spans="1:21" ht="15" customHeight="1" x14ac:dyDescent="0.25">
      <c r="A39" s="816">
        <v>2</v>
      </c>
      <c r="B39" s="1003" t="s">
        <v>844</v>
      </c>
      <c r="C39" s="1004"/>
      <c r="D39" s="561"/>
      <c r="E39" s="562"/>
      <c r="F39" s="562"/>
      <c r="G39" s="565"/>
      <c r="H39" s="565"/>
      <c r="I39" s="562">
        <f t="shared" si="3"/>
        <v>0</v>
      </c>
      <c r="J39" s="562">
        <f t="shared" si="3"/>
        <v>0</v>
      </c>
      <c r="K39" s="562"/>
      <c r="L39" s="812"/>
    </row>
    <row r="40" spans="1:21" ht="24" customHeight="1" x14ac:dyDescent="0.25">
      <c r="A40" s="903" t="s">
        <v>845</v>
      </c>
      <c r="B40" s="905" t="s">
        <v>846</v>
      </c>
      <c r="C40" s="906"/>
      <c r="D40" s="561">
        <v>2312</v>
      </c>
      <c r="E40" s="562">
        <v>20</v>
      </c>
      <c r="F40" s="562"/>
      <c r="G40" s="565"/>
      <c r="H40" s="565"/>
      <c r="I40" s="562">
        <f t="shared" si="3"/>
        <v>20</v>
      </c>
      <c r="J40" s="562">
        <f t="shared" si="3"/>
        <v>0</v>
      </c>
      <c r="K40" s="562"/>
      <c r="L40" s="1007" t="s">
        <v>847</v>
      </c>
    </row>
    <row r="41" spans="1:21" ht="24" customHeight="1" x14ac:dyDescent="0.25">
      <c r="A41" s="911"/>
      <c r="B41" s="912"/>
      <c r="C41" s="913"/>
      <c r="D41" s="561">
        <v>2243</v>
      </c>
      <c r="E41" s="562">
        <v>110</v>
      </c>
      <c r="F41" s="562"/>
      <c r="G41" s="565"/>
      <c r="H41" s="565"/>
      <c r="I41" s="562">
        <f t="shared" si="3"/>
        <v>110</v>
      </c>
      <c r="J41" s="562">
        <f t="shared" si="3"/>
        <v>0</v>
      </c>
      <c r="K41" s="562"/>
      <c r="L41" s="1009"/>
    </row>
    <row r="42" spans="1:21" x14ac:dyDescent="0.25">
      <c r="A42" s="904"/>
      <c r="B42" s="907"/>
      <c r="C42" s="908"/>
      <c r="D42" s="561">
        <v>2279</v>
      </c>
      <c r="E42" s="562">
        <v>1</v>
      </c>
      <c r="F42" s="562"/>
      <c r="G42" s="565"/>
      <c r="H42" s="565"/>
      <c r="I42" s="562">
        <f t="shared" si="3"/>
        <v>1</v>
      </c>
      <c r="J42" s="562">
        <f t="shared" si="3"/>
        <v>0</v>
      </c>
      <c r="K42" s="562"/>
      <c r="L42" s="1008"/>
    </row>
    <row r="43" spans="1:21" ht="15" customHeight="1" x14ac:dyDescent="0.25">
      <c r="A43" s="820">
        <v>3</v>
      </c>
      <c r="B43" s="1005" t="s">
        <v>848</v>
      </c>
      <c r="C43" s="1006"/>
      <c r="D43" s="561">
        <v>2512</v>
      </c>
      <c r="E43" s="562">
        <v>0</v>
      </c>
      <c r="F43" s="562">
        <v>1434</v>
      </c>
      <c r="G43" s="565"/>
      <c r="H43" s="565"/>
      <c r="I43" s="562">
        <f t="shared" si="3"/>
        <v>0</v>
      </c>
      <c r="J43" s="562">
        <f t="shared" si="3"/>
        <v>1434</v>
      </c>
      <c r="K43" s="562"/>
      <c r="L43" s="817" t="s">
        <v>849</v>
      </c>
    </row>
    <row r="44" spans="1:21" ht="15" customHeight="1" x14ac:dyDescent="0.25">
      <c r="A44" s="820">
        <v>4</v>
      </c>
      <c r="B44" s="1005" t="s">
        <v>850</v>
      </c>
      <c r="C44" s="1006"/>
      <c r="D44" s="561">
        <v>2390</v>
      </c>
      <c r="E44" s="562">
        <v>0</v>
      </c>
      <c r="F44" s="562">
        <v>1604</v>
      </c>
      <c r="G44" s="565"/>
      <c r="H44" s="565"/>
      <c r="I44" s="562">
        <f t="shared" si="3"/>
        <v>0</v>
      </c>
      <c r="J44" s="562">
        <f t="shared" si="3"/>
        <v>1604</v>
      </c>
      <c r="K44" s="562"/>
      <c r="L44" s="817" t="s">
        <v>849</v>
      </c>
    </row>
    <row r="45" spans="1:21" s="580" customFormat="1" x14ac:dyDescent="0.2"/>
    <row r="46" spans="1:21" s="611" customFormat="1" x14ac:dyDescent="0.25">
      <c r="A46" s="611" t="s">
        <v>358</v>
      </c>
      <c r="M46" s="557"/>
      <c r="N46" s="557"/>
      <c r="O46" s="557"/>
      <c r="P46" s="557"/>
      <c r="Q46" s="557"/>
      <c r="R46" s="557"/>
      <c r="S46" s="557"/>
      <c r="T46" s="557"/>
      <c r="U46" s="557"/>
    </row>
    <row r="47" spans="1:21" s="611" customFormat="1" x14ac:dyDescent="0.25">
      <c r="A47" s="611" t="s">
        <v>394</v>
      </c>
      <c r="M47" s="557"/>
      <c r="N47" s="557"/>
      <c r="O47" s="557"/>
      <c r="P47" s="557"/>
      <c r="Q47" s="557"/>
      <c r="R47" s="557"/>
      <c r="S47" s="557"/>
      <c r="T47" s="557"/>
      <c r="U47" s="557"/>
    </row>
    <row r="49" spans="1:21" s="611" customFormat="1" x14ac:dyDescent="0.25">
      <c r="A49" s="611" t="s">
        <v>851</v>
      </c>
      <c r="M49" s="557"/>
      <c r="N49" s="557"/>
      <c r="O49" s="557"/>
      <c r="P49" s="557"/>
      <c r="Q49" s="557"/>
      <c r="R49" s="557"/>
      <c r="S49" s="557"/>
      <c r="T49" s="557"/>
      <c r="U49" s="557"/>
    </row>
    <row r="50" spans="1:21" s="611" customFormat="1" x14ac:dyDescent="0.25">
      <c r="B50" s="611" t="s">
        <v>852</v>
      </c>
      <c r="M50" s="557"/>
      <c r="N50" s="557"/>
      <c r="O50" s="557"/>
      <c r="P50" s="557"/>
      <c r="Q50" s="557"/>
      <c r="R50" s="557"/>
      <c r="S50" s="557"/>
      <c r="T50" s="557"/>
      <c r="U50" s="557"/>
    </row>
    <row r="51" spans="1:21" s="611" customFormat="1" ht="12.75" customHeight="1" x14ac:dyDescent="0.25">
      <c r="A51" s="1011" t="s">
        <v>853</v>
      </c>
      <c r="B51" s="1011"/>
      <c r="C51" s="1011"/>
      <c r="M51" s="557"/>
      <c r="N51" s="557"/>
      <c r="O51" s="557"/>
      <c r="P51" s="557"/>
      <c r="Q51" s="557"/>
      <c r="R51" s="557"/>
      <c r="S51" s="557"/>
      <c r="T51" s="557"/>
      <c r="U51" s="557"/>
    </row>
    <row r="52" spans="1:21" s="611" customFormat="1" x14ac:dyDescent="0.25">
      <c r="B52" s="611" t="s">
        <v>854</v>
      </c>
      <c r="M52" s="557"/>
      <c r="N52" s="557"/>
      <c r="O52" s="557"/>
      <c r="P52" s="557"/>
      <c r="Q52" s="557"/>
      <c r="R52" s="557"/>
      <c r="S52" s="557"/>
      <c r="T52" s="557"/>
      <c r="U52" s="557"/>
    </row>
    <row r="53" spans="1:21" s="611" customFormat="1" ht="12.75" customHeight="1" x14ac:dyDescent="0.25">
      <c r="A53" s="1012" t="s">
        <v>855</v>
      </c>
      <c r="B53" s="1012"/>
      <c r="C53" s="1012"/>
      <c r="M53" s="557"/>
      <c r="N53" s="557"/>
      <c r="O53" s="557"/>
      <c r="P53" s="557"/>
      <c r="Q53" s="557"/>
      <c r="R53" s="557"/>
      <c r="S53" s="557"/>
      <c r="T53" s="557"/>
      <c r="U53" s="557"/>
    </row>
    <row r="54" spans="1:21" s="611" customFormat="1" x14ac:dyDescent="0.25">
      <c r="B54" s="611" t="s">
        <v>856</v>
      </c>
      <c r="M54" s="557"/>
      <c r="N54" s="557"/>
      <c r="O54" s="557"/>
      <c r="P54" s="557"/>
      <c r="Q54" s="557"/>
      <c r="R54" s="557"/>
      <c r="S54" s="557"/>
      <c r="T54" s="557"/>
      <c r="U54" s="557"/>
    </row>
    <row r="55" spans="1:21" s="611" customFormat="1" ht="12.75" customHeight="1" x14ac:dyDescent="0.25">
      <c r="A55" s="898" t="s">
        <v>857</v>
      </c>
      <c r="B55" s="898"/>
      <c r="C55" s="898"/>
      <c r="M55" s="557"/>
      <c r="N55" s="557"/>
      <c r="O55" s="557"/>
      <c r="P55" s="557"/>
      <c r="Q55" s="557"/>
      <c r="R55" s="557"/>
      <c r="S55" s="557"/>
      <c r="T55" s="557"/>
      <c r="U55" s="557"/>
    </row>
    <row r="56" spans="1:21" s="611" customFormat="1" x14ac:dyDescent="0.25">
      <c r="B56" s="611" t="s">
        <v>858</v>
      </c>
      <c r="M56" s="557"/>
      <c r="N56" s="557"/>
      <c r="O56" s="557"/>
      <c r="P56" s="557"/>
      <c r="Q56" s="557"/>
      <c r="R56" s="557"/>
      <c r="S56" s="557"/>
      <c r="T56" s="557"/>
      <c r="U56" s="557"/>
    </row>
    <row r="57" spans="1:21" s="611" customFormat="1" ht="12.75" customHeight="1" x14ac:dyDescent="0.25">
      <c r="A57" s="898" t="s">
        <v>859</v>
      </c>
      <c r="B57" s="898"/>
      <c r="C57" s="898"/>
      <c r="D57" s="898"/>
      <c r="M57" s="557"/>
      <c r="N57" s="557"/>
      <c r="O57" s="557"/>
      <c r="P57" s="557"/>
      <c r="Q57" s="557"/>
      <c r="R57" s="557"/>
      <c r="S57" s="557"/>
      <c r="T57" s="557"/>
      <c r="U57" s="557"/>
    </row>
    <row r="58" spans="1:21" s="611" customFormat="1" x14ac:dyDescent="0.25">
      <c r="B58" s="611" t="s">
        <v>860</v>
      </c>
      <c r="M58" s="557"/>
      <c r="N58" s="557"/>
      <c r="O58" s="557"/>
      <c r="P58" s="557"/>
      <c r="Q58" s="557"/>
      <c r="R58" s="557"/>
      <c r="S58" s="557"/>
      <c r="T58" s="557"/>
      <c r="U58" s="557"/>
    </row>
    <row r="59" spans="1:21" s="611" customFormat="1" ht="12.75" customHeight="1" x14ac:dyDescent="0.25">
      <c r="A59" s="898" t="s">
        <v>861</v>
      </c>
      <c r="B59" s="898"/>
      <c r="C59" s="898"/>
      <c r="D59" s="898"/>
      <c r="E59" s="898"/>
      <c r="F59" s="809"/>
      <c r="G59" s="809"/>
      <c r="H59" s="809"/>
      <c r="I59" s="809"/>
      <c r="J59" s="809"/>
      <c r="K59" s="809"/>
      <c r="M59" s="557"/>
      <c r="N59" s="557"/>
      <c r="O59" s="557"/>
      <c r="P59" s="557"/>
      <c r="Q59" s="557"/>
      <c r="R59" s="557"/>
      <c r="S59" s="557"/>
      <c r="T59" s="557"/>
      <c r="U59" s="557"/>
    </row>
    <row r="60" spans="1:21" s="611" customFormat="1" ht="12.75" customHeight="1" x14ac:dyDescent="0.25">
      <c r="A60" s="809"/>
      <c r="B60" s="809" t="s">
        <v>862</v>
      </c>
      <c r="C60" s="809"/>
      <c r="D60" s="809"/>
      <c r="E60" s="809"/>
      <c r="F60" s="809"/>
      <c r="G60" s="809"/>
      <c r="H60" s="809"/>
      <c r="I60" s="809"/>
      <c r="J60" s="809"/>
      <c r="K60" s="809"/>
      <c r="M60" s="557"/>
      <c r="N60" s="557"/>
      <c r="O60" s="557"/>
      <c r="P60" s="557"/>
      <c r="Q60" s="557"/>
      <c r="R60" s="557"/>
      <c r="S60" s="557"/>
      <c r="T60" s="557"/>
      <c r="U60" s="557"/>
    </row>
    <row r="61" spans="1:21" s="611" customFormat="1" ht="12.75" customHeight="1" x14ac:dyDescent="0.25">
      <c r="A61" s="809" t="s">
        <v>863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M61" s="557"/>
      <c r="N61" s="557"/>
      <c r="O61" s="557"/>
      <c r="P61" s="557"/>
      <c r="Q61" s="557"/>
      <c r="R61" s="557"/>
      <c r="S61" s="557"/>
      <c r="T61" s="557"/>
      <c r="U61" s="557"/>
    </row>
    <row r="62" spans="1:21" s="611" customFormat="1" ht="12.75" customHeight="1" x14ac:dyDescent="0.25">
      <c r="A62" s="809"/>
      <c r="B62" s="809" t="s">
        <v>864</v>
      </c>
      <c r="C62" s="809"/>
      <c r="D62" s="809"/>
      <c r="E62" s="809"/>
      <c r="F62" s="809"/>
      <c r="G62" s="809"/>
      <c r="H62" s="809"/>
      <c r="I62" s="809"/>
      <c r="J62" s="809"/>
      <c r="K62" s="809"/>
      <c r="M62" s="557"/>
      <c r="N62" s="557"/>
      <c r="O62" s="557"/>
      <c r="P62" s="557"/>
      <c r="Q62" s="557"/>
      <c r="R62" s="557"/>
      <c r="S62" s="557"/>
      <c r="T62" s="557"/>
      <c r="U62" s="557"/>
    </row>
    <row r="63" spans="1:21" s="611" customFormat="1" ht="12.75" customHeight="1" x14ac:dyDescent="0.25">
      <c r="A63" s="809" t="s">
        <v>865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M63" s="557"/>
      <c r="N63" s="557"/>
      <c r="O63" s="557"/>
      <c r="P63" s="557"/>
      <c r="Q63" s="557"/>
      <c r="R63" s="557"/>
      <c r="S63" s="557"/>
      <c r="T63" s="557"/>
      <c r="U63" s="557"/>
    </row>
    <row r="64" spans="1:21" s="611" customFormat="1" x14ac:dyDescent="0.25">
      <c r="B64" s="821"/>
      <c r="M64" s="557"/>
      <c r="N64" s="557"/>
      <c r="O64" s="557"/>
      <c r="P64" s="557"/>
      <c r="Q64" s="557"/>
      <c r="R64" s="557"/>
      <c r="S64" s="557"/>
      <c r="T64" s="557"/>
      <c r="U64" s="557"/>
    </row>
    <row r="65" spans="1:22" s="611" customFormat="1" x14ac:dyDescent="0.25">
      <c r="A65" s="1010" t="s">
        <v>866</v>
      </c>
      <c r="B65" s="1010"/>
      <c r="C65" s="1010"/>
      <c r="D65" s="1010"/>
      <c r="E65" s="1010"/>
      <c r="F65" s="822"/>
      <c r="G65" s="822"/>
      <c r="H65" s="822"/>
      <c r="I65" s="822"/>
      <c r="J65" s="822"/>
      <c r="K65" s="822"/>
      <c r="M65" s="557"/>
      <c r="N65" s="557"/>
      <c r="O65" s="557"/>
      <c r="P65" s="557"/>
      <c r="Q65" s="557"/>
      <c r="R65" s="557"/>
      <c r="S65" s="557"/>
      <c r="T65" s="557"/>
      <c r="U65" s="557"/>
    </row>
    <row r="66" spans="1:22" s="611" customFormat="1" x14ac:dyDescent="0.25">
      <c r="B66" s="611" t="s">
        <v>867</v>
      </c>
      <c r="M66" s="557"/>
      <c r="N66" s="557"/>
      <c r="O66" s="557"/>
      <c r="P66" s="557"/>
      <c r="Q66" s="557"/>
      <c r="R66" s="557"/>
      <c r="S66" s="557"/>
      <c r="T66" s="557"/>
      <c r="U66" s="557"/>
    </row>
    <row r="67" spans="1:22" s="611" customFormat="1" x14ac:dyDescent="0.25">
      <c r="B67" s="611" t="s">
        <v>868</v>
      </c>
      <c r="M67" s="557"/>
      <c r="N67" s="557"/>
      <c r="O67" s="557"/>
      <c r="P67" s="557"/>
      <c r="Q67" s="557"/>
      <c r="R67" s="557"/>
      <c r="S67" s="557"/>
      <c r="T67" s="557"/>
      <c r="U67" s="557"/>
    </row>
    <row r="68" spans="1:22" s="611" customFormat="1" x14ac:dyDescent="0.25">
      <c r="B68" s="611" t="s">
        <v>869</v>
      </c>
      <c r="M68" s="557"/>
      <c r="N68" s="557"/>
      <c r="O68" s="557"/>
      <c r="P68" s="557"/>
      <c r="Q68" s="557"/>
      <c r="R68" s="557"/>
      <c r="S68" s="557"/>
      <c r="T68" s="557"/>
      <c r="U68" s="557"/>
    </row>
    <row r="69" spans="1:22" s="611" customFormat="1" x14ac:dyDescent="0.25">
      <c r="B69" s="611" t="s">
        <v>870</v>
      </c>
      <c r="M69" s="557"/>
      <c r="N69" s="557"/>
      <c r="O69" s="557"/>
      <c r="P69" s="557"/>
      <c r="Q69" s="557"/>
      <c r="R69" s="557"/>
      <c r="S69" s="557"/>
      <c r="T69" s="557"/>
      <c r="U69" s="557"/>
    </row>
    <row r="70" spans="1:22" s="611" customFormat="1" x14ac:dyDescent="0.25">
      <c r="B70" s="611" t="s">
        <v>871</v>
      </c>
      <c r="M70" s="557"/>
      <c r="N70" s="557"/>
      <c r="O70" s="557"/>
      <c r="P70" s="557"/>
      <c r="Q70" s="557"/>
      <c r="R70" s="557"/>
      <c r="S70" s="557"/>
      <c r="T70" s="557"/>
      <c r="U70" s="557"/>
    </row>
    <row r="71" spans="1:22" s="611" customFormat="1" x14ac:dyDescent="0.25">
      <c r="B71" s="611" t="s">
        <v>872</v>
      </c>
      <c r="M71" s="557"/>
      <c r="N71" s="557"/>
      <c r="O71" s="557"/>
      <c r="P71" s="557"/>
      <c r="Q71" s="557"/>
      <c r="R71" s="557"/>
      <c r="S71" s="557"/>
      <c r="T71" s="557"/>
      <c r="U71" s="557"/>
    </row>
    <row r="72" spans="1:22" s="611" customFormat="1" x14ac:dyDescent="0.25">
      <c r="B72" s="611" t="s">
        <v>873</v>
      </c>
      <c r="M72" s="557"/>
      <c r="N72" s="557"/>
      <c r="O72" s="557"/>
      <c r="P72" s="557"/>
      <c r="Q72" s="557"/>
      <c r="R72" s="557"/>
      <c r="S72" s="557"/>
      <c r="T72" s="557"/>
      <c r="U72" s="557"/>
    </row>
    <row r="74" spans="1:22" s="611" customFormat="1" ht="12" customHeight="1" x14ac:dyDescent="0.25">
      <c r="B74" s="823" t="s">
        <v>874</v>
      </c>
      <c r="C74" s="824"/>
      <c r="D74" s="824"/>
      <c r="E74" s="824"/>
      <c r="F74" s="824"/>
      <c r="M74" s="817"/>
      <c r="N74" s="557"/>
      <c r="O74" s="557"/>
      <c r="P74" s="557"/>
      <c r="Q74" s="557"/>
      <c r="R74" s="557"/>
      <c r="S74" s="557"/>
      <c r="T74" s="557"/>
      <c r="U74" s="557"/>
      <c r="V74" s="557"/>
    </row>
    <row r="75" spans="1:22" s="611" customFormat="1" x14ac:dyDescent="0.25">
      <c r="B75" s="809" t="s">
        <v>875</v>
      </c>
      <c r="C75" s="825"/>
      <c r="M75" s="817"/>
      <c r="N75" s="557"/>
      <c r="O75" s="557"/>
      <c r="P75" s="557"/>
      <c r="Q75" s="557"/>
      <c r="R75" s="557"/>
      <c r="S75" s="557"/>
      <c r="T75" s="557"/>
      <c r="U75" s="557"/>
      <c r="V75" s="557"/>
    </row>
    <row r="76" spans="1:22" s="611" customFormat="1" x14ac:dyDescent="0.25">
      <c r="B76" s="809" t="s">
        <v>876</v>
      </c>
      <c r="C76" s="825"/>
      <c r="M76" s="817"/>
      <c r="N76" s="557"/>
      <c r="O76" s="557"/>
      <c r="P76" s="557"/>
      <c r="Q76" s="557"/>
      <c r="R76" s="557"/>
      <c r="S76" s="557"/>
      <c r="T76" s="557"/>
      <c r="U76" s="557"/>
      <c r="V76" s="557"/>
    </row>
    <row r="77" spans="1:22" s="611" customFormat="1" x14ac:dyDescent="0.25">
      <c r="B77" s="809" t="s">
        <v>877</v>
      </c>
      <c r="C77" s="825"/>
      <c r="M77" s="1007"/>
      <c r="N77" s="557"/>
      <c r="O77" s="557"/>
      <c r="P77" s="557"/>
      <c r="Q77" s="557"/>
      <c r="R77" s="557"/>
      <c r="S77" s="557"/>
      <c r="T77" s="557"/>
      <c r="U77" s="557"/>
      <c r="V77" s="557"/>
    </row>
    <row r="78" spans="1:22" s="611" customFormat="1" x14ac:dyDescent="0.25">
      <c r="B78" s="809" t="s">
        <v>878</v>
      </c>
      <c r="C78" s="825"/>
      <c r="M78" s="1009"/>
      <c r="N78" s="557"/>
      <c r="O78" s="557"/>
      <c r="P78" s="557"/>
      <c r="Q78" s="557"/>
      <c r="R78" s="557"/>
      <c r="S78" s="557"/>
      <c r="T78" s="557"/>
      <c r="U78" s="557"/>
      <c r="V78" s="557"/>
    </row>
    <row r="79" spans="1:22" s="611" customFormat="1" x14ac:dyDescent="0.25">
      <c r="B79" s="809" t="s">
        <v>879</v>
      </c>
      <c r="C79" s="825"/>
      <c r="M79" s="1008"/>
      <c r="N79" s="557"/>
      <c r="O79" s="557"/>
      <c r="P79" s="557"/>
      <c r="Q79" s="557"/>
      <c r="R79" s="557"/>
      <c r="S79" s="557"/>
      <c r="T79" s="557"/>
      <c r="U79" s="557"/>
      <c r="V79" s="557"/>
    </row>
    <row r="80" spans="1:22" s="611" customFormat="1" x14ac:dyDescent="0.25">
      <c r="B80" s="809" t="s">
        <v>880</v>
      </c>
      <c r="C80" s="825"/>
      <c r="N80" s="557"/>
      <c r="O80" s="557"/>
      <c r="P80" s="557"/>
      <c r="Q80" s="557"/>
      <c r="R80" s="557"/>
      <c r="S80" s="557"/>
      <c r="T80" s="557"/>
      <c r="U80" s="557"/>
      <c r="V80" s="557"/>
    </row>
    <row r="81" spans="2:22" s="611" customFormat="1" x14ac:dyDescent="0.25">
      <c r="B81" s="809" t="s">
        <v>879</v>
      </c>
      <c r="C81" s="825"/>
      <c r="N81" s="557"/>
      <c r="O81" s="557"/>
      <c r="P81" s="557"/>
      <c r="Q81" s="557"/>
      <c r="R81" s="557"/>
      <c r="S81" s="557"/>
      <c r="T81" s="557"/>
      <c r="U81" s="557"/>
      <c r="V81" s="557"/>
    </row>
    <row r="82" spans="2:22" s="611" customFormat="1" x14ac:dyDescent="0.25">
      <c r="B82" s="809" t="s">
        <v>881</v>
      </c>
      <c r="C82" s="825"/>
      <c r="N82" s="557"/>
      <c r="O82" s="557"/>
      <c r="P82" s="557"/>
      <c r="Q82" s="557"/>
      <c r="R82" s="557"/>
      <c r="S82" s="557"/>
      <c r="T82" s="557"/>
      <c r="U82" s="557"/>
      <c r="V82" s="557"/>
    </row>
    <row r="83" spans="2:22" s="611" customFormat="1" x14ac:dyDescent="0.25">
      <c r="B83" s="809" t="s">
        <v>882</v>
      </c>
      <c r="C83" s="825"/>
      <c r="N83" s="557"/>
      <c r="O83" s="557"/>
      <c r="P83" s="557"/>
      <c r="Q83" s="557"/>
      <c r="R83" s="557"/>
      <c r="S83" s="557"/>
      <c r="T83" s="557"/>
      <c r="U83" s="557"/>
      <c r="V83" s="557"/>
    </row>
    <row r="84" spans="2:22" s="611" customFormat="1" x14ac:dyDescent="0.25">
      <c r="B84" s="809" t="s">
        <v>883</v>
      </c>
      <c r="C84" s="825"/>
      <c r="N84" s="557"/>
      <c r="O84" s="557"/>
      <c r="P84" s="557"/>
      <c r="Q84" s="557"/>
      <c r="R84" s="557"/>
      <c r="S84" s="557"/>
      <c r="T84" s="557"/>
      <c r="U84" s="557"/>
      <c r="V84" s="557"/>
    </row>
    <row r="85" spans="2:22" s="611" customFormat="1" x14ac:dyDescent="0.25">
      <c r="B85" s="809" t="s">
        <v>884</v>
      </c>
      <c r="C85" s="825"/>
      <c r="N85" s="557"/>
      <c r="O85" s="557"/>
      <c r="P85" s="557"/>
      <c r="Q85" s="557"/>
      <c r="R85" s="557"/>
      <c r="S85" s="557"/>
      <c r="T85" s="557"/>
      <c r="U85" s="557"/>
      <c r="V85" s="557"/>
    </row>
    <row r="86" spans="2:22" s="611" customFormat="1" x14ac:dyDescent="0.25">
      <c r="B86" s="809" t="s">
        <v>885</v>
      </c>
      <c r="C86" s="825"/>
      <c r="N86" s="557"/>
      <c r="O86" s="557"/>
      <c r="P86" s="557"/>
      <c r="Q86" s="557"/>
      <c r="R86" s="557"/>
      <c r="S86" s="557"/>
      <c r="T86" s="557"/>
      <c r="U86" s="557"/>
      <c r="V86" s="557"/>
    </row>
    <row r="87" spans="2:22" s="611" customFormat="1" x14ac:dyDescent="0.25">
      <c r="B87" s="809" t="s">
        <v>886</v>
      </c>
      <c r="C87" s="825"/>
      <c r="N87" s="557"/>
      <c r="O87" s="557"/>
      <c r="P87" s="557"/>
      <c r="Q87" s="557"/>
      <c r="R87" s="557"/>
      <c r="S87" s="557"/>
      <c r="T87" s="557"/>
      <c r="U87" s="557"/>
      <c r="V87" s="557"/>
    </row>
  </sheetData>
  <sheetProtection algorithmName="SHA-512" hashValue="HixcqKT67ojwsNcNpWkXzpOGdeyOywF4y76v5VkW4ZkHxtVUgIcdDMXnKp/6wbTzDZPSYO6HFS/ANPLeWkn1Mg==" saltValue="1SCViH1PEsYqmidiT+1PEw==" spinCount="100000" sheet="1" objects="1" scenarios="1"/>
  <mergeCells count="98">
    <mergeCell ref="A65:E65"/>
    <mergeCell ref="M77:M79"/>
    <mergeCell ref="B44:C44"/>
    <mergeCell ref="A51:C51"/>
    <mergeCell ref="A53:C53"/>
    <mergeCell ref="A55:C55"/>
    <mergeCell ref="A57:D57"/>
    <mergeCell ref="A59:E59"/>
    <mergeCell ref="L37:L38"/>
    <mergeCell ref="B39:C39"/>
    <mergeCell ref="A40:A42"/>
    <mergeCell ref="B40:C42"/>
    <mergeCell ref="L40:L42"/>
    <mergeCell ref="A37:A38"/>
    <mergeCell ref="B43:C43"/>
    <mergeCell ref="B33:C33"/>
    <mergeCell ref="B34:C34"/>
    <mergeCell ref="B35:C35"/>
    <mergeCell ref="B36:C36"/>
    <mergeCell ref="B37:C38"/>
    <mergeCell ref="B32:C32"/>
    <mergeCell ref="A24:B24"/>
    <mergeCell ref="C24:L24"/>
    <mergeCell ref="A25:A26"/>
    <mergeCell ref="B25:C26"/>
    <mergeCell ref="D25:D26"/>
    <mergeCell ref="E25:F25"/>
    <mergeCell ref="G25:H25"/>
    <mergeCell ref="I25:J25"/>
    <mergeCell ref="K25:K26"/>
    <mergeCell ref="L25:L26"/>
    <mergeCell ref="A27:C27"/>
    <mergeCell ref="B28:C28"/>
    <mergeCell ref="B29:C29"/>
    <mergeCell ref="B30:C30"/>
    <mergeCell ref="B31:C31"/>
    <mergeCell ref="B21:C21"/>
    <mergeCell ref="E21:F21"/>
    <mergeCell ref="G21:H21"/>
    <mergeCell ref="I21:J21"/>
    <mergeCell ref="A23:B23"/>
    <mergeCell ref="C23:L23"/>
    <mergeCell ref="L18:L19"/>
    <mergeCell ref="E19:F19"/>
    <mergeCell ref="G19:H19"/>
    <mergeCell ref="I19:J19"/>
    <mergeCell ref="B20:C20"/>
    <mergeCell ref="E20:F20"/>
    <mergeCell ref="G20:H20"/>
    <mergeCell ref="I20:J20"/>
    <mergeCell ref="B17:C17"/>
    <mergeCell ref="E17:F17"/>
    <mergeCell ref="G17:H17"/>
    <mergeCell ref="I17:J17"/>
    <mergeCell ref="A18:A19"/>
    <mergeCell ref="B18:C19"/>
    <mergeCell ref="E18:F18"/>
    <mergeCell ref="G18:H18"/>
    <mergeCell ref="I18:J18"/>
    <mergeCell ref="L14:L16"/>
    <mergeCell ref="E15:F15"/>
    <mergeCell ref="G15:H15"/>
    <mergeCell ref="I15:J15"/>
    <mergeCell ref="B16:C16"/>
    <mergeCell ref="E16:F16"/>
    <mergeCell ref="G16:H16"/>
    <mergeCell ref="I16:J16"/>
    <mergeCell ref="A14:A15"/>
    <mergeCell ref="B14:C15"/>
    <mergeCell ref="E14:F14"/>
    <mergeCell ref="G14:H14"/>
    <mergeCell ref="I14:J14"/>
    <mergeCell ref="A12:C12"/>
    <mergeCell ref="E12:F12"/>
    <mergeCell ref="G12:H12"/>
    <mergeCell ref="I12:J12"/>
    <mergeCell ref="B13:C13"/>
    <mergeCell ref="E13:F13"/>
    <mergeCell ref="G13:H13"/>
    <mergeCell ref="I13:J13"/>
    <mergeCell ref="A8:B8"/>
    <mergeCell ref="C8:L8"/>
    <mergeCell ref="A9:B9"/>
    <mergeCell ref="C9:L9"/>
    <mergeCell ref="A10:A11"/>
    <mergeCell ref="B10:C11"/>
    <mergeCell ref="D10:D11"/>
    <mergeCell ref="E10:F11"/>
    <mergeCell ref="G10:H11"/>
    <mergeCell ref="I10:J11"/>
    <mergeCell ref="K10:K11"/>
    <mergeCell ref="L10:L11"/>
    <mergeCell ref="A7:B7"/>
    <mergeCell ref="A3:B3"/>
    <mergeCell ref="C3:L3"/>
    <mergeCell ref="A4:B4"/>
    <mergeCell ref="C4:L4"/>
    <mergeCell ref="A5:L5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42.pielikums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6"/>
  <sheetViews>
    <sheetView view="pageLayout" zoomScaleNormal="100" workbookViewId="0">
      <selection activeCell="U11" sqref="U11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359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360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361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362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363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15" customHeight="1" x14ac:dyDescent="0.25">
      <c r="A7" s="2" t="s">
        <v>4</v>
      </c>
      <c r="B7" s="3"/>
      <c r="C7" s="869" t="s">
        <v>364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365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77" t="s">
        <v>14</v>
      </c>
      <c r="G16" s="853" t="s">
        <v>313</v>
      </c>
      <c r="H16" s="878" t="s">
        <v>319</v>
      </c>
      <c r="I16" s="873" t="s">
        <v>308</v>
      </c>
      <c r="J16" s="874" t="s">
        <v>314</v>
      </c>
      <c r="K16" s="875" t="s">
        <v>317</v>
      </c>
      <c r="L16" s="879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78"/>
      <c r="I17" s="873"/>
      <c r="J17" s="833"/>
      <c r="K17" s="876"/>
      <c r="L17" s="880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194">
        <v>8</v>
      </c>
      <c r="I18" s="12">
        <v>9</v>
      </c>
      <c r="J18" s="243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373"/>
      <c r="I19" s="97"/>
      <c r="J19" s="244"/>
      <c r="K19" s="370"/>
      <c r="L19" s="97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230082</v>
      </c>
      <c r="D20" s="210">
        <f>SUM(D21,D24,D25,D41,D43)</f>
        <v>230082</v>
      </c>
      <c r="E20" s="371">
        <f t="shared" ref="E20:F20" si="0">SUM(E21,E24,E25,E41,E43)</f>
        <v>0</v>
      </c>
      <c r="F20" s="398">
        <f t="shared" si="0"/>
        <v>230082</v>
      </c>
      <c r="G20" s="210">
        <f>SUM(G21,G24,G43)</f>
        <v>0</v>
      </c>
      <c r="H20" s="195">
        <f t="shared" ref="H20:I20" si="1">SUM(H21,H24,H43)</f>
        <v>0</v>
      </c>
      <c r="I20" s="398">
        <f t="shared" si="1"/>
        <v>0</v>
      </c>
      <c r="J20" s="245">
        <f>SUM(J21,J26,J43)</f>
        <v>0</v>
      </c>
      <c r="K20" s="371">
        <f t="shared" ref="K20:L20" si="2">SUM(K21,K26,K43)</f>
        <v>0</v>
      </c>
      <c r="L20" s="398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1">
        <f>SUM(D22:D23)</f>
        <v>0</v>
      </c>
      <c r="E21" s="30">
        <f t="shared" ref="E21" si="5">SUM(E22:E23)</f>
        <v>0</v>
      </c>
      <c r="F21" s="419">
        <f>SUM(F22:F23)</f>
        <v>0</v>
      </c>
      <c r="G21" s="211">
        <f>SUM(G22:G23)</f>
        <v>0</v>
      </c>
      <c r="H21" s="246">
        <f t="shared" ref="H21:I21" si="6">SUM(H22:H23)</f>
        <v>0</v>
      </c>
      <c r="I21" s="31">
        <f t="shared" si="6"/>
        <v>0</v>
      </c>
      <c r="J21" s="246">
        <f>SUM(J22:J23)</f>
        <v>0</v>
      </c>
      <c r="K21" s="30">
        <f t="shared" ref="K21:L21" si="7">SUM(K22:K23)</f>
        <v>0</v>
      </c>
      <c r="L21" s="196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2"/>
      <c r="E22" s="35"/>
      <c r="F22" s="350">
        <f>D22+E22</f>
        <v>0</v>
      </c>
      <c r="G22" s="212"/>
      <c r="H22" s="247"/>
      <c r="I22" s="353">
        <f>G22+H22</f>
        <v>0</v>
      </c>
      <c r="J22" s="247"/>
      <c r="K22" s="35"/>
      <c r="L22" s="197">
        <f>J22+K22</f>
        <v>0</v>
      </c>
      <c r="M22" s="310"/>
      <c r="N22" s="35"/>
      <c r="O22" s="353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3"/>
      <c r="E23" s="40"/>
      <c r="F23" s="146">
        <f>D23+E23</f>
        <v>0</v>
      </c>
      <c r="G23" s="213"/>
      <c r="H23" s="248"/>
      <c r="I23" s="303">
        <f>G23+H23</f>
        <v>0</v>
      </c>
      <c r="J23" s="248"/>
      <c r="K23" s="40"/>
      <c r="L23" s="198">
        <f>J23+K23</f>
        <v>0</v>
      </c>
      <c r="M23" s="363"/>
      <c r="N23" s="40"/>
      <c r="O23" s="303">
        <f>M23+N23</f>
        <v>0</v>
      </c>
      <c r="P23" s="167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230082</v>
      </c>
      <c r="D24" s="214">
        <v>230082</v>
      </c>
      <c r="E24" s="537">
        <f>1535-1535</f>
        <v>0</v>
      </c>
      <c r="F24" s="549">
        <f>D24+E24</f>
        <v>230082</v>
      </c>
      <c r="G24" s="214"/>
      <c r="H24" s="539"/>
      <c r="I24" s="549">
        <f>G24+H24</f>
        <v>0</v>
      </c>
      <c r="J24" s="286" t="s">
        <v>23</v>
      </c>
      <c r="K24" s="540" t="s">
        <v>23</v>
      </c>
      <c r="L24" s="550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437"/>
      <c r="F25" s="281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293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hidden="1" thickTop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48" t="s">
        <v>23</v>
      </c>
      <c r="F26" s="27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.75" hidden="1" thickTop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48" t="s">
        <v>23</v>
      </c>
      <c r="F27" s="27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" t="s">
        <v>23</v>
      </c>
      <c r="F28" s="274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197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" t="s">
        <v>23</v>
      </c>
      <c r="F29" s="275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198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" t="s">
        <v>23</v>
      </c>
      <c r="F30" s="275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198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.75" hidden="1" thickTop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48" t="s">
        <v>23</v>
      </c>
      <c r="F31" s="27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65" t="s">
        <v>23</v>
      </c>
      <c r="F32" s="71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6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ht="12.75" hidden="1" thickTop="1" x14ac:dyDescent="0.25">
      <c r="A33" s="51">
        <v>21380</v>
      </c>
      <c r="B33" s="46" t="s">
        <v>31</v>
      </c>
      <c r="C33" s="47">
        <f t="shared" si="10"/>
        <v>0</v>
      </c>
      <c r="D33" s="216" t="s">
        <v>23</v>
      </c>
      <c r="E33" s="48" t="s">
        <v>23</v>
      </c>
      <c r="F33" s="27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2" t="s">
        <v>23</v>
      </c>
      <c r="N33" s="48" t="s">
        <v>23</v>
      </c>
      <c r="O33" s="49" t="s">
        <v>23</v>
      </c>
      <c r="P33" s="332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7" t="s">
        <v>23</v>
      </c>
      <c r="E34" s="54" t="s">
        <v>23</v>
      </c>
      <c r="F34" s="274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197">
        <f>J34+K34</f>
        <v>0</v>
      </c>
      <c r="M34" s="313" t="s">
        <v>23</v>
      </c>
      <c r="N34" s="54" t="s">
        <v>23</v>
      </c>
      <c r="O34" s="56" t="s">
        <v>23</v>
      </c>
      <c r="P34" s="333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" t="s">
        <v>23</v>
      </c>
      <c r="F35" s="275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198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hidden="1" customHeight="1" x14ac:dyDescent="0.25">
      <c r="A36" s="51">
        <v>21390</v>
      </c>
      <c r="B36" s="46" t="s">
        <v>307</v>
      </c>
      <c r="C36" s="47">
        <f t="shared" si="10"/>
        <v>0</v>
      </c>
      <c r="D36" s="216" t="s">
        <v>23</v>
      </c>
      <c r="E36" s="48" t="s">
        <v>23</v>
      </c>
      <c r="F36" s="27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2" t="s">
        <v>23</v>
      </c>
      <c r="N36" s="48" t="s">
        <v>23</v>
      </c>
      <c r="O36" s="49" t="s">
        <v>23</v>
      </c>
      <c r="P36" s="332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" t="s">
        <v>23</v>
      </c>
      <c r="F37" s="274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197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" t="s">
        <v>23</v>
      </c>
      <c r="F38" s="275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198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" t="s">
        <v>23</v>
      </c>
      <c r="F39" s="275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198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.75" hidden="1" thickTop="1" x14ac:dyDescent="0.25">
      <c r="A40" s="188">
        <v>21399</v>
      </c>
      <c r="B40" s="163" t="s">
        <v>36</v>
      </c>
      <c r="C40" s="164">
        <f t="shared" si="10"/>
        <v>0</v>
      </c>
      <c r="D40" s="220" t="s">
        <v>23</v>
      </c>
      <c r="E40" s="76" t="s">
        <v>23</v>
      </c>
      <c r="F40" s="27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357">
        <f>J40+K40</f>
        <v>0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168">
        <f t="shared" ref="E41:F41" si="15">SUM(E42)</f>
        <v>0</v>
      </c>
      <c r="F41" s="277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294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193"/>
      <c r="F42" s="285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295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.75" hidden="1" thickTop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75">
        <f t="shared" ref="E43:L43" si="16">E44</f>
        <v>0</v>
      </c>
      <c r="F43" s="278">
        <f t="shared" si="16"/>
        <v>0</v>
      </c>
      <c r="G43" s="74">
        <f t="shared" si="16"/>
        <v>0</v>
      </c>
      <c r="H43" s="202">
        <f t="shared" si="16"/>
        <v>0</v>
      </c>
      <c r="I43" s="288">
        <f t="shared" si="16"/>
        <v>0</v>
      </c>
      <c r="J43" s="202">
        <f t="shared" si="16"/>
        <v>0</v>
      </c>
      <c r="K43" s="75">
        <f t="shared" si="16"/>
        <v>0</v>
      </c>
      <c r="L43" s="201">
        <f t="shared" si="16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.75" hidden="1" thickTop="1" x14ac:dyDescent="0.25">
      <c r="A44" s="38">
        <v>21499</v>
      </c>
      <c r="B44" s="57" t="s">
        <v>39</v>
      </c>
      <c r="C44" s="206">
        <f>F44+I44+L44</f>
        <v>0</v>
      </c>
      <c r="D44" s="296"/>
      <c r="E44" s="70"/>
      <c r="F44" s="144">
        <f>D44+E44</f>
        <v>0</v>
      </c>
      <c r="G44" s="296"/>
      <c r="H44" s="297"/>
      <c r="I44" s="355">
        <f>G44+H44</f>
        <v>0</v>
      </c>
      <c r="J44" s="297"/>
      <c r="K44" s="70"/>
      <c r="L44" s="356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48" t="s">
        <v>23</v>
      </c>
      <c r="F45" s="27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293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80" t="s">
        <v>23</v>
      </c>
      <c r="F46" s="279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294" t="s">
        <v>23</v>
      </c>
      <c r="M46" s="318"/>
      <c r="N46" s="298"/>
      <c r="O46" s="169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80" t="s">
        <v>23</v>
      </c>
      <c r="F47" s="279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294" t="s">
        <v>23</v>
      </c>
      <c r="M47" s="318"/>
      <c r="N47" s="298"/>
      <c r="O47" s="169">
        <f>M47+N47</f>
        <v>0</v>
      </c>
      <c r="P47" s="81"/>
    </row>
    <row r="48" spans="1:16" ht="12.75" thickTop="1" x14ac:dyDescent="0.25">
      <c r="A48" s="83"/>
      <c r="B48" s="78"/>
      <c r="C48" s="84"/>
      <c r="D48" s="358"/>
      <c r="E48" s="378"/>
      <c r="F48" s="404"/>
      <c r="G48" s="358"/>
      <c r="H48" s="383"/>
      <c r="I48" s="401"/>
      <c r="J48" s="362"/>
      <c r="K48" s="385"/>
      <c r="L48" s="40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84"/>
      <c r="I49" s="405"/>
      <c r="J49" s="361"/>
      <c r="K49" s="379"/>
      <c r="L49" s="405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230082</v>
      </c>
      <c r="D50" s="223">
        <f>SUM(D51,D283)</f>
        <v>230082</v>
      </c>
      <c r="E50" s="380">
        <f t="shared" ref="E50:F50" si="19">SUM(E51,E283)</f>
        <v>0</v>
      </c>
      <c r="F50" s="406">
        <f t="shared" si="19"/>
        <v>230082</v>
      </c>
      <c r="G50" s="223">
        <f>SUM(G51,G283)</f>
        <v>0</v>
      </c>
      <c r="H50" s="179">
        <f t="shared" ref="H50:I50" si="20">SUM(H51,H283)</f>
        <v>0</v>
      </c>
      <c r="I50" s="406">
        <f t="shared" si="20"/>
        <v>0</v>
      </c>
      <c r="J50" s="256">
        <f>SUM(J51,J283)</f>
        <v>0</v>
      </c>
      <c r="K50" s="380">
        <f t="shared" ref="K50:L50" si="21">SUM(K51,K283)</f>
        <v>0</v>
      </c>
      <c r="L50" s="406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230082</v>
      </c>
      <c r="D51" s="224">
        <f>SUM(D52,D194)</f>
        <v>230082</v>
      </c>
      <c r="E51" s="381">
        <f t="shared" ref="E51:F51" si="23">SUM(E52,E194)</f>
        <v>0</v>
      </c>
      <c r="F51" s="407">
        <f t="shared" si="23"/>
        <v>230082</v>
      </c>
      <c r="G51" s="224">
        <f>SUM(G52,G194)</f>
        <v>0</v>
      </c>
      <c r="H51" s="203">
        <f t="shared" ref="H51:I51" si="24">SUM(H52,H194)</f>
        <v>0</v>
      </c>
      <c r="I51" s="407">
        <f t="shared" si="24"/>
        <v>0</v>
      </c>
      <c r="J51" s="257">
        <f>SUM(J52,J194)</f>
        <v>0</v>
      </c>
      <c r="K51" s="381">
        <f t="shared" ref="K51:L51" si="25">SUM(K52,K194)</f>
        <v>0</v>
      </c>
      <c r="L51" s="407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71082</v>
      </c>
      <c r="D52" s="225">
        <f>SUM(D53,D75,D173,D187)</f>
        <v>71082</v>
      </c>
      <c r="E52" s="382">
        <f t="shared" ref="E52:F52" si="27">SUM(E53,E75,E173,E187)</f>
        <v>0</v>
      </c>
      <c r="F52" s="408">
        <f t="shared" si="27"/>
        <v>71082</v>
      </c>
      <c r="G52" s="225">
        <f>SUM(G53,G75,G173,G187)</f>
        <v>0</v>
      </c>
      <c r="H52" s="204">
        <f t="shared" ref="H52:I52" si="28">SUM(H53,H75,H173,H187)</f>
        <v>0</v>
      </c>
      <c r="I52" s="408">
        <f t="shared" si="28"/>
        <v>0</v>
      </c>
      <c r="J52" s="258">
        <f>SUM(J53,J75,J173,J187)</f>
        <v>0</v>
      </c>
      <c r="K52" s="382">
        <f t="shared" ref="K52:L52" si="29">SUM(K53,K75,K173,K187)</f>
        <v>0</v>
      </c>
      <c r="L52" s="408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2"/>
    </row>
    <row r="53" spans="1:16" s="21" customFormat="1" hidden="1" x14ac:dyDescent="0.25">
      <c r="A53" s="101">
        <v>1000</v>
      </c>
      <c r="B53" s="101" t="s">
        <v>47</v>
      </c>
      <c r="C53" s="102">
        <f t="shared" si="4"/>
        <v>0</v>
      </c>
      <c r="D53" s="226">
        <f>SUM(D54,D67)</f>
        <v>0</v>
      </c>
      <c r="E53" s="103">
        <f t="shared" ref="E53:F53" si="31">SUM(E54,E67)</f>
        <v>0</v>
      </c>
      <c r="F53" s="280">
        <f t="shared" si="31"/>
        <v>0</v>
      </c>
      <c r="G53" s="226">
        <f>SUM(G54,G67)</f>
        <v>0</v>
      </c>
      <c r="H53" s="259">
        <f t="shared" ref="H53:I53" si="32">SUM(H54,H67)</f>
        <v>0</v>
      </c>
      <c r="I53" s="104">
        <f t="shared" si="32"/>
        <v>0</v>
      </c>
      <c r="J53" s="259">
        <f>SUM(J54,J67)</f>
        <v>0</v>
      </c>
      <c r="K53" s="103">
        <f t="shared" ref="K53:L53" si="33">SUM(K54,K67)</f>
        <v>0</v>
      </c>
      <c r="L53" s="137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</row>
    <row r="54" spans="1:16" hidden="1" x14ac:dyDescent="0.25">
      <c r="A54" s="46">
        <v>1100</v>
      </c>
      <c r="B54" s="105" t="s">
        <v>48</v>
      </c>
      <c r="C54" s="47">
        <f t="shared" si="4"/>
        <v>0</v>
      </c>
      <c r="D54" s="227">
        <f>SUM(D55,D58,D66)</f>
        <v>0</v>
      </c>
      <c r="E54" s="50">
        <f t="shared" ref="E54:F54" si="35">SUM(E55,E58,E66)</f>
        <v>0</v>
      </c>
      <c r="F54" s="281">
        <f t="shared" si="35"/>
        <v>0</v>
      </c>
      <c r="G54" s="227">
        <f>SUM(G55,G58,G66)</f>
        <v>0</v>
      </c>
      <c r="H54" s="106">
        <f t="shared" ref="H54:I54" si="36">SUM(H55,H58,H66)</f>
        <v>0</v>
      </c>
      <c r="I54" s="117">
        <f t="shared" si="36"/>
        <v>0</v>
      </c>
      <c r="J54" s="106">
        <f>SUM(J55,J58,J66)</f>
        <v>0</v>
      </c>
      <c r="K54" s="50">
        <f t="shared" ref="K54:L54" si="37">SUM(K55,K58,K66)</f>
        <v>0</v>
      </c>
      <c r="L54" s="126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108">
        <f t="shared" ref="E55:F55" si="39">SUM(E56:E57)</f>
        <v>0</v>
      </c>
      <c r="F55" s="282">
        <f t="shared" si="39"/>
        <v>0</v>
      </c>
      <c r="G55" s="132">
        <f>SUM(G56:G57)</f>
        <v>0</v>
      </c>
      <c r="H55" s="205">
        <f t="shared" ref="H55:I55" si="40">SUM(H56:H57)</f>
        <v>0</v>
      </c>
      <c r="I55" s="109">
        <f t="shared" si="40"/>
        <v>0</v>
      </c>
      <c r="J55" s="205">
        <f>SUM(J56:J57)</f>
        <v>0</v>
      </c>
      <c r="K55" s="108">
        <f t="shared" ref="K55:L55" si="41">SUM(K56:K57)</f>
        <v>0</v>
      </c>
      <c r="L55" s="136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>
        <v>0</v>
      </c>
      <c r="E56" s="55"/>
      <c r="F56" s="283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39">
        <f t="shared" ref="L56:L57" si="45"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29">
        <v>0</v>
      </c>
      <c r="E57" s="60"/>
      <c r="F57" s="146">
        <f t="shared" si="43"/>
        <v>0</v>
      </c>
      <c r="G57" s="229"/>
      <c r="H57" s="261"/>
      <c r="I57" s="114">
        <f t="shared" si="44"/>
        <v>0</v>
      </c>
      <c r="J57" s="261"/>
      <c r="K57" s="60"/>
      <c r="L57" s="135">
        <f t="shared" si="45"/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0">
        <f>SUM(D59:D65)</f>
        <v>0</v>
      </c>
      <c r="E58" s="113">
        <f t="shared" ref="E58:F58" si="46">SUM(E59:E65)</f>
        <v>0</v>
      </c>
      <c r="F58" s="146">
        <f t="shared" si="46"/>
        <v>0</v>
      </c>
      <c r="G58" s="230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35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29">
        <v>0</v>
      </c>
      <c r="E59" s="60"/>
      <c r="F59" s="146">
        <f t="shared" ref="F59:F66" si="50">D59+E59</f>
        <v>0</v>
      </c>
      <c r="G59" s="229"/>
      <c r="H59" s="261"/>
      <c r="I59" s="114">
        <f t="shared" ref="I59:I66" si="51">G59+H59</f>
        <v>0</v>
      </c>
      <c r="J59" s="261"/>
      <c r="K59" s="60"/>
      <c r="L59" s="135">
        <f t="shared" ref="L59:L66" si="52">J59+K59</f>
        <v>0</v>
      </c>
      <c r="M59" s="320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29">
        <v>0</v>
      </c>
      <c r="E60" s="60"/>
      <c r="F60" s="146">
        <f t="shared" si="50"/>
        <v>0</v>
      </c>
      <c r="G60" s="229"/>
      <c r="H60" s="261"/>
      <c r="I60" s="114">
        <f t="shared" si="51"/>
        <v>0</v>
      </c>
      <c r="J60" s="261"/>
      <c r="K60" s="60"/>
      <c r="L60" s="135">
        <f>J60+K60</f>
        <v>0</v>
      </c>
      <c r="M60" s="320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29">
        <v>0</v>
      </c>
      <c r="E61" s="60"/>
      <c r="F61" s="146">
        <f t="shared" si="50"/>
        <v>0</v>
      </c>
      <c r="G61" s="229"/>
      <c r="H61" s="261"/>
      <c r="I61" s="114">
        <f t="shared" si="51"/>
        <v>0</v>
      </c>
      <c r="J61" s="261"/>
      <c r="K61" s="60"/>
      <c r="L61" s="135">
        <f t="shared" si="52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>
        <v>0</v>
      </c>
      <c r="E62" s="60"/>
      <c r="F62" s="146">
        <f t="shared" si="50"/>
        <v>0</v>
      </c>
      <c r="G62" s="229"/>
      <c r="H62" s="261"/>
      <c r="I62" s="114">
        <f t="shared" si="51"/>
        <v>0</v>
      </c>
      <c r="J62" s="261"/>
      <c r="K62" s="60"/>
      <c r="L62" s="135">
        <f t="shared" si="52"/>
        <v>0</v>
      </c>
      <c r="M62" s="320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29">
        <v>0</v>
      </c>
      <c r="E63" s="60"/>
      <c r="F63" s="146">
        <f t="shared" si="50"/>
        <v>0</v>
      </c>
      <c r="G63" s="229"/>
      <c r="H63" s="261"/>
      <c r="I63" s="114">
        <f t="shared" si="51"/>
        <v>0</v>
      </c>
      <c r="J63" s="261"/>
      <c r="K63" s="60"/>
      <c r="L63" s="135">
        <f t="shared" si="52"/>
        <v>0</v>
      </c>
      <c r="M63" s="320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29">
        <v>0</v>
      </c>
      <c r="E64" s="60"/>
      <c r="F64" s="146">
        <f t="shared" si="50"/>
        <v>0</v>
      </c>
      <c r="G64" s="229"/>
      <c r="H64" s="261"/>
      <c r="I64" s="114">
        <f t="shared" si="51"/>
        <v>0</v>
      </c>
      <c r="J64" s="261"/>
      <c r="K64" s="60"/>
      <c r="L64" s="135">
        <f t="shared" si="52"/>
        <v>0</v>
      </c>
      <c r="M64" s="320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>
        <v>0</v>
      </c>
      <c r="E65" s="60"/>
      <c r="F65" s="146">
        <f t="shared" si="50"/>
        <v>0</v>
      </c>
      <c r="G65" s="229"/>
      <c r="H65" s="261"/>
      <c r="I65" s="114">
        <f t="shared" si="51"/>
        <v>0</v>
      </c>
      <c r="J65" s="261"/>
      <c r="K65" s="60"/>
      <c r="L65" s="135">
        <f t="shared" si="52"/>
        <v>0</v>
      </c>
      <c r="M65" s="320"/>
      <c r="N65" s="60"/>
      <c r="O65" s="114">
        <f t="shared" si="53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>
        <v>0</v>
      </c>
      <c r="E66" s="115"/>
      <c r="F66" s="282">
        <f t="shared" si="50"/>
        <v>0</v>
      </c>
      <c r="G66" s="231"/>
      <c r="H66" s="262"/>
      <c r="I66" s="109">
        <f t="shared" si="51"/>
        <v>0</v>
      </c>
      <c r="J66" s="262"/>
      <c r="K66" s="115"/>
      <c r="L66" s="136">
        <f t="shared" si="52"/>
        <v>0</v>
      </c>
      <c r="M66" s="321"/>
      <c r="N66" s="115"/>
      <c r="O66" s="109">
        <f t="shared" si="53"/>
        <v>0</v>
      </c>
      <c r="P66" s="116"/>
    </row>
    <row r="67" spans="1:16" ht="24" hidden="1" x14ac:dyDescent="0.25">
      <c r="A67" s="46">
        <v>1200</v>
      </c>
      <c r="B67" s="105" t="s">
        <v>296</v>
      </c>
      <c r="C67" s="47">
        <f t="shared" si="4"/>
        <v>0</v>
      </c>
      <c r="D67" s="227">
        <f>SUM(D68:D69)</f>
        <v>0</v>
      </c>
      <c r="E67" s="50">
        <f t="shared" ref="E67:F67" si="54">SUM(E68:E69)</f>
        <v>0</v>
      </c>
      <c r="F67" s="281">
        <f t="shared" si="54"/>
        <v>0</v>
      </c>
      <c r="G67" s="227">
        <f>SUM(G68:G69)</f>
        <v>0</v>
      </c>
      <c r="H67" s="106">
        <f t="shared" ref="H67:I67" si="55">SUM(H68:H69)</f>
        <v>0</v>
      </c>
      <c r="I67" s="117">
        <f t="shared" si="55"/>
        <v>0</v>
      </c>
      <c r="J67" s="106">
        <f>SUM(J68:J69)</f>
        <v>0</v>
      </c>
      <c r="K67" s="50">
        <f t="shared" ref="K67:L67" si="56">SUM(K68:K69)</f>
        <v>0</v>
      </c>
      <c r="L67" s="126">
        <f t="shared" si="56"/>
        <v>0</v>
      </c>
      <c r="M67" s="47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hidden="1" x14ac:dyDescent="0.25">
      <c r="A68" s="368">
        <v>1210</v>
      </c>
      <c r="B68" s="52" t="s">
        <v>60</v>
      </c>
      <c r="C68" s="53">
        <f t="shared" si="4"/>
        <v>0</v>
      </c>
      <c r="D68" s="228">
        <v>0</v>
      </c>
      <c r="E68" s="55"/>
      <c r="F68" s="283">
        <f>D68+E68</f>
        <v>0</v>
      </c>
      <c r="G68" s="228"/>
      <c r="H68" s="260"/>
      <c r="I68" s="120">
        <f>G68+H68</f>
        <v>0</v>
      </c>
      <c r="J68" s="260"/>
      <c r="K68" s="55"/>
      <c r="L68" s="139">
        <f>J68+K68</f>
        <v>0</v>
      </c>
      <c r="M68" s="319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4"/>
        <v>0</v>
      </c>
      <c r="D69" s="230">
        <f>SUM(D70:D74)</f>
        <v>0</v>
      </c>
      <c r="E69" s="113">
        <f t="shared" ref="E69:F69" si="58">SUM(E70:E74)</f>
        <v>0</v>
      </c>
      <c r="F69" s="146">
        <f t="shared" si="58"/>
        <v>0</v>
      </c>
      <c r="G69" s="230">
        <f>SUM(G70:G74)</f>
        <v>0</v>
      </c>
      <c r="H69" s="121">
        <f t="shared" ref="H69:I69" si="59">SUM(H70:H74)</f>
        <v>0</v>
      </c>
      <c r="I69" s="114">
        <f t="shared" si="59"/>
        <v>0</v>
      </c>
      <c r="J69" s="121">
        <f>SUM(J70:J74)</f>
        <v>0</v>
      </c>
      <c r="K69" s="113">
        <f t="shared" ref="K69:L69" si="60">SUM(K70:K74)</f>
        <v>0</v>
      </c>
      <c r="L69" s="135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4"/>
        <v>0</v>
      </c>
      <c r="D70" s="229">
        <v>0</v>
      </c>
      <c r="E70" s="60"/>
      <c r="F70" s="146">
        <f t="shared" ref="F70:F74" si="62">D70+E70</f>
        <v>0</v>
      </c>
      <c r="G70" s="229"/>
      <c r="H70" s="261"/>
      <c r="I70" s="114">
        <f t="shared" ref="I70:I74" si="63">G70+H70</f>
        <v>0</v>
      </c>
      <c r="J70" s="261"/>
      <c r="K70" s="60"/>
      <c r="L70" s="135">
        <f t="shared" ref="L70:L74" si="64">J70+K70</f>
        <v>0</v>
      </c>
      <c r="M70" s="320"/>
      <c r="N70" s="60"/>
      <c r="O70" s="114">
        <f t="shared" ref="O70:O74" si="65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29">
        <v>0</v>
      </c>
      <c r="E71" s="60"/>
      <c r="F71" s="146">
        <f t="shared" si="62"/>
        <v>0</v>
      </c>
      <c r="G71" s="229"/>
      <c r="H71" s="261"/>
      <c r="I71" s="114">
        <f t="shared" si="63"/>
        <v>0</v>
      </c>
      <c r="J71" s="261"/>
      <c r="K71" s="60"/>
      <c r="L71" s="135">
        <f t="shared" si="64"/>
        <v>0</v>
      </c>
      <c r="M71" s="320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29">
        <v>0</v>
      </c>
      <c r="E72" s="60"/>
      <c r="F72" s="146">
        <f t="shared" si="62"/>
        <v>0</v>
      </c>
      <c r="G72" s="229"/>
      <c r="H72" s="261"/>
      <c r="I72" s="114">
        <f t="shared" si="63"/>
        <v>0</v>
      </c>
      <c r="J72" s="261"/>
      <c r="K72" s="60"/>
      <c r="L72" s="135">
        <f t="shared" si="64"/>
        <v>0</v>
      </c>
      <c r="M72" s="320"/>
      <c r="N72" s="60"/>
      <c r="O72" s="114">
        <f t="shared" si="65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29">
        <v>0</v>
      </c>
      <c r="E73" s="60"/>
      <c r="F73" s="146">
        <f t="shared" si="62"/>
        <v>0</v>
      </c>
      <c r="G73" s="229"/>
      <c r="H73" s="261"/>
      <c r="I73" s="114">
        <f t="shared" si="63"/>
        <v>0</v>
      </c>
      <c r="J73" s="261"/>
      <c r="K73" s="60"/>
      <c r="L73" s="135">
        <f t="shared" si="64"/>
        <v>0</v>
      </c>
      <c r="M73" s="320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29">
        <v>0</v>
      </c>
      <c r="E74" s="60"/>
      <c r="F74" s="146">
        <f t="shared" si="62"/>
        <v>0</v>
      </c>
      <c r="G74" s="229"/>
      <c r="H74" s="261"/>
      <c r="I74" s="114">
        <f t="shared" si="63"/>
        <v>0</v>
      </c>
      <c r="J74" s="261"/>
      <c r="K74" s="60"/>
      <c r="L74" s="135">
        <f t="shared" si="64"/>
        <v>0</v>
      </c>
      <c r="M74" s="320"/>
      <c r="N74" s="60"/>
      <c r="O74" s="114">
        <f t="shared" si="65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71082</v>
      </c>
      <c r="D75" s="226">
        <f>SUM(D76,D83,D130,D164,D165,D172)</f>
        <v>71082</v>
      </c>
      <c r="E75" s="386">
        <f t="shared" ref="E75:F75" si="66">SUM(E76,E83,E130,E164,E165,E172)</f>
        <v>0</v>
      </c>
      <c r="F75" s="410">
        <f t="shared" si="66"/>
        <v>71082</v>
      </c>
      <c r="G75" s="226">
        <f>SUM(G76,G83,G130,G164,G165,G172)</f>
        <v>0</v>
      </c>
      <c r="H75" s="137">
        <f t="shared" ref="H75:I75" si="67">SUM(H76,H83,H130,H164,H165,H172)</f>
        <v>0</v>
      </c>
      <c r="I75" s="410">
        <f t="shared" si="67"/>
        <v>0</v>
      </c>
      <c r="J75" s="259">
        <f>SUM(J76,J83,J130,J164,J165,J172)</f>
        <v>0</v>
      </c>
      <c r="K75" s="386">
        <f t="shared" ref="K75:L75" si="68">SUM(K76,K83,K130,K164,K165,K172)</f>
        <v>0</v>
      </c>
      <c r="L75" s="410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3"/>
    </row>
    <row r="76" spans="1:16" ht="24" hidden="1" x14ac:dyDescent="0.25">
      <c r="A76" s="46">
        <v>2100</v>
      </c>
      <c r="B76" s="105" t="s">
        <v>66</v>
      </c>
      <c r="C76" s="47">
        <f t="shared" si="4"/>
        <v>0</v>
      </c>
      <c r="D76" s="227">
        <f>SUM(D77,D80)</f>
        <v>0</v>
      </c>
      <c r="E76" s="50">
        <f t="shared" ref="E76:F76" si="70">SUM(E77,E80)</f>
        <v>0</v>
      </c>
      <c r="F76" s="281">
        <f t="shared" si="70"/>
        <v>0</v>
      </c>
      <c r="G76" s="227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26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368">
        <v>2110</v>
      </c>
      <c r="B77" s="52" t="s">
        <v>67</v>
      </c>
      <c r="C77" s="53">
        <f t="shared" si="4"/>
        <v>0</v>
      </c>
      <c r="D77" s="232">
        <f>SUM(D78:D79)</f>
        <v>0</v>
      </c>
      <c r="E77" s="119">
        <f t="shared" ref="E77:F77" si="74">SUM(E78:E79)</f>
        <v>0</v>
      </c>
      <c r="F77" s="283">
        <f t="shared" si="74"/>
        <v>0</v>
      </c>
      <c r="G77" s="232">
        <f>SUM(G78:G79)</f>
        <v>0</v>
      </c>
      <c r="H77" s="263">
        <f t="shared" ref="H77:I77" si="75">SUM(H78:H79)</f>
        <v>0</v>
      </c>
      <c r="I77" s="120">
        <f t="shared" si="75"/>
        <v>0</v>
      </c>
      <c r="J77" s="263">
        <f>SUM(J78:J79)</f>
        <v>0</v>
      </c>
      <c r="K77" s="119">
        <f t="shared" ref="K77:L77" si="76">SUM(K78:K79)</f>
        <v>0</v>
      </c>
      <c r="L77" s="139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29">
        <v>0</v>
      </c>
      <c r="E78" s="60"/>
      <c r="F78" s="146">
        <f t="shared" ref="F78:F79" si="78">D78+E78</f>
        <v>0</v>
      </c>
      <c r="G78" s="229"/>
      <c r="H78" s="261"/>
      <c r="I78" s="114">
        <f t="shared" ref="I78:I79" si="79">G78+H78</f>
        <v>0</v>
      </c>
      <c r="J78" s="261"/>
      <c r="K78" s="60"/>
      <c r="L78" s="135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29">
        <v>0</v>
      </c>
      <c r="E79" s="60"/>
      <c r="F79" s="146">
        <f t="shared" si="78"/>
        <v>0</v>
      </c>
      <c r="G79" s="229"/>
      <c r="H79" s="261"/>
      <c r="I79" s="114">
        <f t="shared" si="79"/>
        <v>0</v>
      </c>
      <c r="J79" s="261"/>
      <c r="K79" s="60"/>
      <c r="L79" s="135">
        <f t="shared" si="80"/>
        <v>0</v>
      </c>
      <c r="M79" s="320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113">
        <f t="shared" ref="E80:F80" si="82">SUM(E81:E82)</f>
        <v>0</v>
      </c>
      <c r="F80" s="146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5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>
        <v>0</v>
      </c>
      <c r="E81" s="60"/>
      <c r="F81" s="146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35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>
        <v>0</v>
      </c>
      <c r="E82" s="60"/>
      <c r="F82" s="146">
        <f t="shared" si="86"/>
        <v>0</v>
      </c>
      <c r="G82" s="229"/>
      <c r="H82" s="261"/>
      <c r="I82" s="114">
        <f t="shared" si="87"/>
        <v>0</v>
      </c>
      <c r="J82" s="261"/>
      <c r="K82" s="60"/>
      <c r="L82" s="135">
        <f t="shared" si="88"/>
        <v>0</v>
      </c>
      <c r="M82" s="320"/>
      <c r="N82" s="60"/>
      <c r="O82" s="114">
        <f t="shared" si="89"/>
        <v>0</v>
      </c>
      <c r="P82" s="111"/>
    </row>
    <row r="83" spans="1:16" x14ac:dyDescent="0.25">
      <c r="A83" s="46">
        <v>2200</v>
      </c>
      <c r="B83" s="105" t="s">
        <v>71</v>
      </c>
      <c r="C83" s="47">
        <f t="shared" si="4"/>
        <v>63800</v>
      </c>
      <c r="D83" s="227">
        <f>SUM(D84,D89,D95,D103,D112,D116,D122,D128)</f>
        <v>63800</v>
      </c>
      <c r="E83" s="387">
        <f t="shared" ref="E83:F83" si="90">SUM(E84,E89,E95,E103,E112,E116,E122,E128)</f>
        <v>0</v>
      </c>
      <c r="F83" s="402">
        <f t="shared" si="90"/>
        <v>63800</v>
      </c>
      <c r="G83" s="227">
        <f>SUM(G84,G89,G95,G103,G112,G116,G122,G128)</f>
        <v>0</v>
      </c>
      <c r="H83" s="126">
        <f t="shared" ref="H83:I83" si="91">SUM(H84,H89,H95,H103,H112,H116,H122,H128)</f>
        <v>0</v>
      </c>
      <c r="I83" s="402">
        <f t="shared" si="91"/>
        <v>0</v>
      </c>
      <c r="J83" s="106">
        <f>SUM(J84,J89,J95,J103,J112,J116,J122,J128)</f>
        <v>0</v>
      </c>
      <c r="K83" s="387">
        <f t="shared" ref="K83:L83" si="92">SUM(K84,K89,K95,K103,K112,K116,K122,K128)</f>
        <v>0</v>
      </c>
      <c r="L83" s="402">
        <f t="shared" si="92"/>
        <v>0</v>
      </c>
      <c r="M83" s="164">
        <f>SUM(M84,M89,M95,M103,M112,M116,M122,M128)</f>
        <v>0</v>
      </c>
      <c r="N83" s="165">
        <f t="shared" ref="N83:O83" si="93">SUM(N84,N89,N95,N103,N112,N116,N122,N128)</f>
        <v>0</v>
      </c>
      <c r="O83" s="166">
        <f t="shared" si="93"/>
        <v>0</v>
      </c>
      <c r="P83" s="345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108">
        <f t="shared" ref="E84:F84" si="94">SUM(E85:E88)</f>
        <v>0</v>
      </c>
      <c r="F84" s="282">
        <f t="shared" si="94"/>
        <v>0</v>
      </c>
      <c r="G84" s="132">
        <f>SUM(G85:G88)</f>
        <v>0</v>
      </c>
      <c r="H84" s="205">
        <f t="shared" ref="H84:I84" si="95">SUM(H85:H88)</f>
        <v>0</v>
      </c>
      <c r="I84" s="109">
        <f t="shared" si="95"/>
        <v>0</v>
      </c>
      <c r="J84" s="205">
        <f>SUM(J85:J88)</f>
        <v>0</v>
      </c>
      <c r="K84" s="108">
        <f t="shared" ref="K84:L84" si="96">SUM(K85:K88)</f>
        <v>0</v>
      </c>
      <c r="L84" s="136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>
        <v>0</v>
      </c>
      <c r="E85" s="55"/>
      <c r="F85" s="283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39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29">
        <v>0</v>
      </c>
      <c r="E86" s="60"/>
      <c r="F86" s="146">
        <f t="shared" si="99"/>
        <v>0</v>
      </c>
      <c r="G86" s="229"/>
      <c r="H86" s="261"/>
      <c r="I86" s="114">
        <f t="shared" si="100"/>
        <v>0</v>
      </c>
      <c r="J86" s="261"/>
      <c r="K86" s="60"/>
      <c r="L86" s="135">
        <f t="shared" si="101"/>
        <v>0</v>
      </c>
      <c r="M86" s="320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29">
        <v>0</v>
      </c>
      <c r="E87" s="60"/>
      <c r="F87" s="146">
        <f t="shared" si="99"/>
        <v>0</v>
      </c>
      <c r="G87" s="229"/>
      <c r="H87" s="261"/>
      <c r="I87" s="114">
        <f t="shared" si="100"/>
        <v>0</v>
      </c>
      <c r="J87" s="261"/>
      <c r="K87" s="60"/>
      <c r="L87" s="135">
        <f t="shared" si="101"/>
        <v>0</v>
      </c>
      <c r="M87" s="320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29">
        <v>0</v>
      </c>
      <c r="E88" s="60"/>
      <c r="F88" s="146">
        <f t="shared" si="99"/>
        <v>0</v>
      </c>
      <c r="G88" s="229"/>
      <c r="H88" s="261"/>
      <c r="I88" s="114">
        <f t="shared" si="100"/>
        <v>0</v>
      </c>
      <c r="J88" s="261"/>
      <c r="K88" s="60"/>
      <c r="L88" s="135">
        <f t="shared" si="101"/>
        <v>0</v>
      </c>
      <c r="M88" s="320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0">
        <f>SUM(D90:D94)</f>
        <v>0</v>
      </c>
      <c r="E89" s="113">
        <f t="shared" ref="E89:F89" si="103">SUM(E90:E94)</f>
        <v>0</v>
      </c>
      <c r="F89" s="146">
        <f t="shared" si="103"/>
        <v>0</v>
      </c>
      <c r="G89" s="230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35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29">
        <v>0</v>
      </c>
      <c r="E90" s="60"/>
      <c r="F90" s="146">
        <f t="shared" ref="F90:F94" si="107">D90+E90</f>
        <v>0</v>
      </c>
      <c r="G90" s="229"/>
      <c r="H90" s="261"/>
      <c r="I90" s="114">
        <f t="shared" ref="I90:I94" si="108">G90+H90</f>
        <v>0</v>
      </c>
      <c r="J90" s="261"/>
      <c r="K90" s="60"/>
      <c r="L90" s="135">
        <f t="shared" ref="L90:L94" si="109">J90+K90</f>
        <v>0</v>
      </c>
      <c r="M90" s="320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29">
        <v>0</v>
      </c>
      <c r="E91" s="60"/>
      <c r="F91" s="146">
        <f t="shared" si="107"/>
        <v>0</v>
      </c>
      <c r="G91" s="229"/>
      <c r="H91" s="261"/>
      <c r="I91" s="114">
        <f t="shared" si="108"/>
        <v>0</v>
      </c>
      <c r="J91" s="261"/>
      <c r="K91" s="60"/>
      <c r="L91" s="135">
        <f t="shared" si="109"/>
        <v>0</v>
      </c>
      <c r="M91" s="320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29">
        <v>0</v>
      </c>
      <c r="E92" s="60"/>
      <c r="F92" s="146">
        <f t="shared" si="107"/>
        <v>0</v>
      </c>
      <c r="G92" s="229"/>
      <c r="H92" s="261"/>
      <c r="I92" s="114">
        <f t="shared" si="108"/>
        <v>0</v>
      </c>
      <c r="J92" s="261"/>
      <c r="K92" s="60"/>
      <c r="L92" s="135">
        <f t="shared" si="109"/>
        <v>0</v>
      </c>
      <c r="M92" s="320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29">
        <v>0</v>
      </c>
      <c r="E93" s="60"/>
      <c r="F93" s="146">
        <f t="shared" si="107"/>
        <v>0</v>
      </c>
      <c r="G93" s="229"/>
      <c r="H93" s="261"/>
      <c r="I93" s="114">
        <f t="shared" si="108"/>
        <v>0</v>
      </c>
      <c r="J93" s="261"/>
      <c r="K93" s="60"/>
      <c r="L93" s="135">
        <f t="shared" si="109"/>
        <v>0</v>
      </c>
      <c r="M93" s="320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29">
        <v>0</v>
      </c>
      <c r="E94" s="60"/>
      <c r="F94" s="146">
        <f t="shared" si="107"/>
        <v>0</v>
      </c>
      <c r="G94" s="229"/>
      <c r="H94" s="261"/>
      <c r="I94" s="114">
        <f t="shared" si="108"/>
        <v>0</v>
      </c>
      <c r="J94" s="261"/>
      <c r="K94" s="60"/>
      <c r="L94" s="135">
        <f t="shared" si="109"/>
        <v>0</v>
      </c>
      <c r="M94" s="320"/>
      <c r="N94" s="60"/>
      <c r="O94" s="114">
        <f t="shared" si="110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8"/>
        <v>1300</v>
      </c>
      <c r="D95" s="230">
        <f>SUM(D96:D102)</f>
        <v>1300</v>
      </c>
      <c r="E95" s="392">
        <f t="shared" ref="E95:F95" si="111">SUM(E96:E102)</f>
        <v>0</v>
      </c>
      <c r="F95" s="400">
        <f t="shared" si="111"/>
        <v>1300</v>
      </c>
      <c r="G95" s="230">
        <f>SUM(G96:G102)</f>
        <v>0</v>
      </c>
      <c r="H95" s="135">
        <f t="shared" ref="H95:I95" si="112">SUM(H96:H102)</f>
        <v>0</v>
      </c>
      <c r="I95" s="400">
        <f t="shared" si="112"/>
        <v>0</v>
      </c>
      <c r="J95" s="121">
        <f>SUM(J96:J102)</f>
        <v>0</v>
      </c>
      <c r="K95" s="392">
        <f t="shared" ref="K95:L95" si="113">SUM(K96:K102)</f>
        <v>0</v>
      </c>
      <c r="L95" s="400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x14ac:dyDescent="0.25">
      <c r="A96" s="38">
        <v>2231</v>
      </c>
      <c r="B96" s="57" t="s">
        <v>82</v>
      </c>
      <c r="C96" s="58">
        <f t="shared" si="98"/>
        <v>1300</v>
      </c>
      <c r="D96" s="229">
        <v>1300</v>
      </c>
      <c r="E96" s="389"/>
      <c r="F96" s="400">
        <f t="shared" ref="F96:F102" si="115">D96+E96</f>
        <v>1300</v>
      </c>
      <c r="G96" s="229"/>
      <c r="H96" s="390"/>
      <c r="I96" s="400">
        <f t="shared" ref="I96:I102" si="116">G96+H96</f>
        <v>0</v>
      </c>
      <c r="J96" s="261"/>
      <c r="K96" s="389"/>
      <c r="L96" s="400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>
        <v>0</v>
      </c>
      <c r="E97" s="60"/>
      <c r="F97" s="146">
        <f t="shared" si="115"/>
        <v>0</v>
      </c>
      <c r="G97" s="229"/>
      <c r="H97" s="261"/>
      <c r="I97" s="114">
        <f t="shared" si="116"/>
        <v>0</v>
      </c>
      <c r="J97" s="261"/>
      <c r="K97" s="60"/>
      <c r="L97" s="135">
        <f t="shared" si="117"/>
        <v>0</v>
      </c>
      <c r="M97" s="320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28">
        <v>0</v>
      </c>
      <c r="E98" s="55"/>
      <c r="F98" s="283">
        <f t="shared" si="115"/>
        <v>0</v>
      </c>
      <c r="G98" s="228"/>
      <c r="H98" s="260"/>
      <c r="I98" s="120">
        <f t="shared" si="116"/>
        <v>0</v>
      </c>
      <c r="J98" s="260"/>
      <c r="K98" s="55"/>
      <c r="L98" s="139">
        <f t="shared" si="117"/>
        <v>0</v>
      </c>
      <c r="M98" s="319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29">
        <v>0</v>
      </c>
      <c r="E99" s="60"/>
      <c r="F99" s="146">
        <f t="shared" si="115"/>
        <v>0</v>
      </c>
      <c r="G99" s="229"/>
      <c r="H99" s="261"/>
      <c r="I99" s="114">
        <f t="shared" si="116"/>
        <v>0</v>
      </c>
      <c r="J99" s="261"/>
      <c r="K99" s="60"/>
      <c r="L99" s="135">
        <f t="shared" si="117"/>
        <v>0</v>
      </c>
      <c r="M99" s="320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29">
        <v>0</v>
      </c>
      <c r="E100" s="60"/>
      <c r="F100" s="146">
        <f t="shared" si="115"/>
        <v>0</v>
      </c>
      <c r="G100" s="229"/>
      <c r="H100" s="261"/>
      <c r="I100" s="114">
        <f t="shared" si="116"/>
        <v>0</v>
      </c>
      <c r="J100" s="261"/>
      <c r="K100" s="60"/>
      <c r="L100" s="135">
        <f t="shared" si="117"/>
        <v>0</v>
      </c>
      <c r="M100" s="320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29">
        <v>0</v>
      </c>
      <c r="E101" s="60"/>
      <c r="F101" s="146">
        <f t="shared" si="115"/>
        <v>0</v>
      </c>
      <c r="G101" s="229"/>
      <c r="H101" s="261"/>
      <c r="I101" s="114">
        <f t="shared" si="116"/>
        <v>0</v>
      </c>
      <c r="J101" s="261"/>
      <c r="K101" s="60"/>
      <c r="L101" s="135">
        <f t="shared" si="117"/>
        <v>0</v>
      </c>
      <c r="M101" s="320"/>
      <c r="N101" s="60"/>
      <c r="O101" s="114">
        <f t="shared" si="118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8"/>
        <v>0</v>
      </c>
      <c r="D102" s="229">
        <v>0</v>
      </c>
      <c r="E102" s="60"/>
      <c r="F102" s="146">
        <f t="shared" si="115"/>
        <v>0</v>
      </c>
      <c r="G102" s="229"/>
      <c r="H102" s="261"/>
      <c r="I102" s="114">
        <f t="shared" si="116"/>
        <v>0</v>
      </c>
      <c r="J102" s="261"/>
      <c r="K102" s="60"/>
      <c r="L102" s="135">
        <f t="shared" si="117"/>
        <v>0</v>
      </c>
      <c r="M102" s="320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10000</v>
      </c>
      <c r="D103" s="230">
        <f>SUM(D104:D111)</f>
        <v>10000</v>
      </c>
      <c r="E103" s="392">
        <f t="shared" ref="E103:F103" si="119">SUM(E104:E111)</f>
        <v>0</v>
      </c>
      <c r="F103" s="400">
        <f t="shared" si="119"/>
        <v>10000</v>
      </c>
      <c r="G103" s="230">
        <f>SUM(G104:G111)</f>
        <v>0</v>
      </c>
      <c r="H103" s="135">
        <f t="shared" ref="H103:I103" si="120">SUM(H104:H111)</f>
        <v>0</v>
      </c>
      <c r="I103" s="400">
        <f t="shared" si="120"/>
        <v>0</v>
      </c>
      <c r="J103" s="121">
        <f>SUM(J104:J111)</f>
        <v>0</v>
      </c>
      <c r="K103" s="392">
        <f t="shared" ref="K103:L103" si="121">SUM(K104:K111)</f>
        <v>0</v>
      </c>
      <c r="L103" s="400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29">
        <v>0</v>
      </c>
      <c r="E104" s="60"/>
      <c r="F104" s="146">
        <f t="shared" ref="F104:F111" si="123">D104+E104</f>
        <v>0</v>
      </c>
      <c r="G104" s="229"/>
      <c r="H104" s="261"/>
      <c r="I104" s="114">
        <f t="shared" ref="I104:I111" si="124">G104+H104</f>
        <v>0</v>
      </c>
      <c r="J104" s="261"/>
      <c r="K104" s="60"/>
      <c r="L104" s="135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29">
        <v>0</v>
      </c>
      <c r="E105" s="60"/>
      <c r="F105" s="146">
        <f t="shared" si="123"/>
        <v>0</v>
      </c>
      <c r="G105" s="229"/>
      <c r="H105" s="261"/>
      <c r="I105" s="114">
        <f t="shared" si="124"/>
        <v>0</v>
      </c>
      <c r="J105" s="261"/>
      <c r="K105" s="60"/>
      <c r="L105" s="135">
        <f t="shared" si="125"/>
        <v>0</v>
      </c>
      <c r="M105" s="320"/>
      <c r="N105" s="60"/>
      <c r="O105" s="114">
        <f t="shared" si="126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98"/>
        <v>10000</v>
      </c>
      <c r="D106" s="229">
        <v>10000</v>
      </c>
      <c r="E106" s="389"/>
      <c r="F106" s="400">
        <f t="shared" si="123"/>
        <v>10000</v>
      </c>
      <c r="G106" s="229"/>
      <c r="H106" s="390"/>
      <c r="I106" s="400">
        <f t="shared" si="124"/>
        <v>0</v>
      </c>
      <c r="J106" s="261"/>
      <c r="K106" s="389"/>
      <c r="L106" s="400">
        <f t="shared" si="125"/>
        <v>0</v>
      </c>
      <c r="M106" s="320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29">
        <v>0</v>
      </c>
      <c r="E107" s="60"/>
      <c r="F107" s="146">
        <f t="shared" si="123"/>
        <v>0</v>
      </c>
      <c r="G107" s="229"/>
      <c r="H107" s="261"/>
      <c r="I107" s="114">
        <f t="shared" si="124"/>
        <v>0</v>
      </c>
      <c r="J107" s="261"/>
      <c r="K107" s="60"/>
      <c r="L107" s="135">
        <f t="shared" si="125"/>
        <v>0</v>
      </c>
      <c r="M107" s="320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29">
        <v>0</v>
      </c>
      <c r="E108" s="60"/>
      <c r="F108" s="146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35">
        <f t="shared" si="125"/>
        <v>0</v>
      </c>
      <c r="M108" s="320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29">
        <v>0</v>
      </c>
      <c r="E109" s="60"/>
      <c r="F109" s="146">
        <f t="shared" si="123"/>
        <v>0</v>
      </c>
      <c r="G109" s="229"/>
      <c r="H109" s="261"/>
      <c r="I109" s="114">
        <f t="shared" si="124"/>
        <v>0</v>
      </c>
      <c r="J109" s="261"/>
      <c r="K109" s="60"/>
      <c r="L109" s="135">
        <f t="shared" si="125"/>
        <v>0</v>
      </c>
      <c r="M109" s="320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29">
        <v>0</v>
      </c>
      <c r="E110" s="60"/>
      <c r="F110" s="146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35">
        <f t="shared" si="125"/>
        <v>0</v>
      </c>
      <c r="M110" s="320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29">
        <v>0</v>
      </c>
      <c r="E111" s="60"/>
      <c r="F111" s="146">
        <f t="shared" si="123"/>
        <v>0</v>
      </c>
      <c r="G111" s="229"/>
      <c r="H111" s="261"/>
      <c r="I111" s="114">
        <f t="shared" si="124"/>
        <v>0</v>
      </c>
      <c r="J111" s="261"/>
      <c r="K111" s="60"/>
      <c r="L111" s="135">
        <f t="shared" si="125"/>
        <v>0</v>
      </c>
      <c r="M111" s="320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0">
        <f>SUM(D113:D115)</f>
        <v>0</v>
      </c>
      <c r="E112" s="113">
        <f t="shared" ref="E112:F112" si="127">SUM(E113:E115)</f>
        <v>0</v>
      </c>
      <c r="F112" s="146">
        <f t="shared" si="127"/>
        <v>0</v>
      </c>
      <c r="G112" s="230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35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29">
        <v>0</v>
      </c>
      <c r="E113" s="60"/>
      <c r="F113" s="146">
        <f t="shared" ref="F113:F115" si="131">D113+E113</f>
        <v>0</v>
      </c>
      <c r="G113" s="229"/>
      <c r="H113" s="261"/>
      <c r="I113" s="114">
        <f t="shared" ref="I113:I115" si="132">G113+H113</f>
        <v>0</v>
      </c>
      <c r="J113" s="261"/>
      <c r="K113" s="60"/>
      <c r="L113" s="135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29">
        <v>0</v>
      </c>
      <c r="E114" s="60"/>
      <c r="F114" s="146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35">
        <f t="shared" si="133"/>
        <v>0</v>
      </c>
      <c r="M114" s="320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29">
        <v>0</v>
      </c>
      <c r="E115" s="60"/>
      <c r="F115" s="146">
        <f t="shared" si="131"/>
        <v>0</v>
      </c>
      <c r="G115" s="229"/>
      <c r="H115" s="261"/>
      <c r="I115" s="114">
        <f t="shared" si="132"/>
        <v>0</v>
      </c>
      <c r="J115" s="261"/>
      <c r="K115" s="60"/>
      <c r="L115" s="135">
        <f t="shared" si="133"/>
        <v>0</v>
      </c>
      <c r="M115" s="320"/>
      <c r="N115" s="60"/>
      <c r="O115" s="114">
        <f t="shared" si="134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8"/>
        <v>0</v>
      </c>
      <c r="D116" s="230">
        <f>SUM(D117:D121)</f>
        <v>0</v>
      </c>
      <c r="E116" s="113">
        <f t="shared" ref="E116:F116" si="135">SUM(E117:E121)</f>
        <v>0</v>
      </c>
      <c r="F116" s="146">
        <f t="shared" si="135"/>
        <v>0</v>
      </c>
      <c r="G116" s="230">
        <f>SUM(G117:G121)</f>
        <v>0</v>
      </c>
      <c r="H116" s="121">
        <f t="shared" ref="H116:I116" si="136">SUM(H117:H121)</f>
        <v>0</v>
      </c>
      <c r="I116" s="114">
        <f t="shared" si="136"/>
        <v>0</v>
      </c>
      <c r="J116" s="121">
        <f>SUM(J117:J121)</f>
        <v>0</v>
      </c>
      <c r="K116" s="113">
        <f t="shared" ref="K116:L116" si="137">SUM(K117:K121)</f>
        <v>0</v>
      </c>
      <c r="L116" s="135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29">
        <v>0</v>
      </c>
      <c r="E117" s="60"/>
      <c r="F117" s="146">
        <f t="shared" ref="F117:F121" si="139">D117+E117</f>
        <v>0</v>
      </c>
      <c r="G117" s="229"/>
      <c r="H117" s="261"/>
      <c r="I117" s="114">
        <f t="shared" ref="I117:I121" si="140">G117+H117</f>
        <v>0</v>
      </c>
      <c r="J117" s="261"/>
      <c r="K117" s="60"/>
      <c r="L117" s="135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29">
        <v>0</v>
      </c>
      <c r="E118" s="60"/>
      <c r="F118" s="146">
        <f t="shared" si="139"/>
        <v>0</v>
      </c>
      <c r="G118" s="229"/>
      <c r="H118" s="261"/>
      <c r="I118" s="114">
        <f t="shared" si="140"/>
        <v>0</v>
      </c>
      <c r="J118" s="261"/>
      <c r="K118" s="60"/>
      <c r="L118" s="135">
        <f t="shared" si="141"/>
        <v>0</v>
      </c>
      <c r="M118" s="320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29">
        <v>0</v>
      </c>
      <c r="E119" s="60"/>
      <c r="F119" s="146">
        <f t="shared" si="139"/>
        <v>0</v>
      </c>
      <c r="G119" s="229"/>
      <c r="H119" s="261"/>
      <c r="I119" s="114">
        <f t="shared" si="140"/>
        <v>0</v>
      </c>
      <c r="J119" s="261"/>
      <c r="K119" s="60"/>
      <c r="L119" s="135">
        <f t="shared" si="141"/>
        <v>0</v>
      </c>
      <c r="M119" s="320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29">
        <v>0</v>
      </c>
      <c r="E120" s="60"/>
      <c r="F120" s="146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35">
        <f t="shared" si="141"/>
        <v>0</v>
      </c>
      <c r="M120" s="320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29">
        <v>0</v>
      </c>
      <c r="E121" s="60"/>
      <c r="F121" s="146">
        <f t="shared" si="139"/>
        <v>0</v>
      </c>
      <c r="G121" s="229"/>
      <c r="H121" s="261"/>
      <c r="I121" s="114">
        <f t="shared" si="140"/>
        <v>0</v>
      </c>
      <c r="J121" s="261"/>
      <c r="K121" s="60"/>
      <c r="L121" s="135">
        <f t="shared" si="141"/>
        <v>0</v>
      </c>
      <c r="M121" s="320"/>
      <c r="N121" s="60"/>
      <c r="O121" s="114">
        <f t="shared" si="142"/>
        <v>0</v>
      </c>
      <c r="P121" s="111"/>
    </row>
    <row r="122" spans="1:16" x14ac:dyDescent="0.25">
      <c r="A122" s="112">
        <v>2270</v>
      </c>
      <c r="B122" s="57" t="s">
        <v>107</v>
      </c>
      <c r="C122" s="58">
        <f t="shared" si="98"/>
        <v>52500</v>
      </c>
      <c r="D122" s="230">
        <f>SUM(D123:D127)</f>
        <v>52500</v>
      </c>
      <c r="E122" s="392">
        <f t="shared" ref="E122:F122" si="143">SUM(E123:E127)</f>
        <v>0</v>
      </c>
      <c r="F122" s="400">
        <f t="shared" si="143"/>
        <v>52500</v>
      </c>
      <c r="G122" s="230">
        <f>SUM(G123:G127)</f>
        <v>0</v>
      </c>
      <c r="H122" s="135">
        <f t="shared" ref="H122:I122" si="144">SUM(H123:H127)</f>
        <v>0</v>
      </c>
      <c r="I122" s="400">
        <f t="shared" si="144"/>
        <v>0</v>
      </c>
      <c r="J122" s="121">
        <f>SUM(J123:J127)</f>
        <v>0</v>
      </c>
      <c r="K122" s="392">
        <f t="shared" ref="K122:L122" si="145">SUM(K123:K127)</f>
        <v>0</v>
      </c>
      <c r="L122" s="400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98"/>
        <v>0</v>
      </c>
      <c r="D123" s="229">
        <v>0</v>
      </c>
      <c r="E123" s="60"/>
      <c r="F123" s="146">
        <f t="shared" ref="F123:F127" si="147">D123+E123</f>
        <v>0</v>
      </c>
      <c r="G123" s="229"/>
      <c r="H123" s="261"/>
      <c r="I123" s="114">
        <f t="shared" ref="I123:I127" si="148">G123+H123</f>
        <v>0</v>
      </c>
      <c r="J123" s="261"/>
      <c r="K123" s="60"/>
      <c r="L123" s="135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98"/>
        <v>0</v>
      </c>
      <c r="D124" s="229">
        <v>0</v>
      </c>
      <c r="E124" s="60"/>
      <c r="F124" s="146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35">
        <f t="shared" si="149"/>
        <v>0</v>
      </c>
      <c r="M124" s="320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29">
        <v>0</v>
      </c>
      <c r="E125" s="60"/>
      <c r="F125" s="146">
        <f t="shared" si="147"/>
        <v>0</v>
      </c>
      <c r="G125" s="229"/>
      <c r="H125" s="261"/>
      <c r="I125" s="114">
        <f t="shared" si="148"/>
        <v>0</v>
      </c>
      <c r="J125" s="261"/>
      <c r="K125" s="60"/>
      <c r="L125" s="135">
        <f t="shared" si="149"/>
        <v>0</v>
      </c>
      <c r="M125" s="320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29">
        <v>0</v>
      </c>
      <c r="E126" s="60"/>
      <c r="F126" s="146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35">
        <f t="shared" si="149"/>
        <v>0</v>
      </c>
      <c r="M126" s="320"/>
      <c r="N126" s="60"/>
      <c r="O126" s="114">
        <f t="shared" si="150"/>
        <v>0</v>
      </c>
      <c r="P126" s="111"/>
    </row>
    <row r="127" spans="1:16" ht="24" x14ac:dyDescent="0.25">
      <c r="A127" s="38">
        <v>2279</v>
      </c>
      <c r="B127" s="57" t="s">
        <v>111</v>
      </c>
      <c r="C127" s="58">
        <f t="shared" si="98"/>
        <v>52500</v>
      </c>
      <c r="D127" s="229">
        <f>52500</f>
        <v>52500</v>
      </c>
      <c r="E127" s="389"/>
      <c r="F127" s="400">
        <f t="shared" si="147"/>
        <v>52500</v>
      </c>
      <c r="G127" s="229"/>
      <c r="H127" s="390"/>
      <c r="I127" s="400">
        <f t="shared" si="148"/>
        <v>0</v>
      </c>
      <c r="J127" s="261"/>
      <c r="K127" s="389"/>
      <c r="L127" s="400">
        <f t="shared" si="149"/>
        <v>0</v>
      </c>
      <c r="M127" s="320"/>
      <c r="N127" s="60"/>
      <c r="O127" s="114">
        <f t="shared" si="150"/>
        <v>0</v>
      </c>
      <c r="P127" s="111"/>
    </row>
    <row r="128" spans="1:16" ht="24" hidden="1" x14ac:dyDescent="0.25">
      <c r="A128" s="368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119">
        <f t="shared" si="151"/>
        <v>0</v>
      </c>
      <c r="F128" s="283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39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29">
        <v>0</v>
      </c>
      <c r="E129" s="60"/>
      <c r="F129" s="146">
        <f>D129+E129</f>
        <v>0</v>
      </c>
      <c r="G129" s="229"/>
      <c r="H129" s="261"/>
      <c r="I129" s="114">
        <f>G129+H129</f>
        <v>0</v>
      </c>
      <c r="J129" s="261"/>
      <c r="K129" s="60"/>
      <c r="L129" s="135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98"/>
        <v>7282</v>
      </c>
      <c r="D130" s="227">
        <f>SUM(D131,D136,D140,D141,D144,D151,D159,D160,D163)</f>
        <v>7282</v>
      </c>
      <c r="E130" s="387">
        <f t="shared" ref="E130:F130" si="152">SUM(E131,E136,E140,E141,E144,E151,E159,E160,E163)</f>
        <v>0</v>
      </c>
      <c r="F130" s="402">
        <f t="shared" si="152"/>
        <v>7282</v>
      </c>
      <c r="G130" s="227">
        <f>SUM(G131,G136,G140,G141,G144,G151,G159,G160,G163)</f>
        <v>0</v>
      </c>
      <c r="H130" s="126">
        <f t="shared" ref="H130:I130" si="153">SUM(H131,H136,H140,H141,H144,H151,H159,H160,H163)</f>
        <v>0</v>
      </c>
      <c r="I130" s="402">
        <f t="shared" si="153"/>
        <v>0</v>
      </c>
      <c r="J130" s="106">
        <f>SUM(J131,J136,J140,J141,J144,J151,J159,J160,J163)</f>
        <v>0</v>
      </c>
      <c r="K130" s="387">
        <f t="shared" ref="K130:L130" si="154">SUM(K131,K136,K140,K141,K144,K151,K159,K160,K163)</f>
        <v>0</v>
      </c>
      <c r="L130" s="402">
        <f t="shared" si="154"/>
        <v>0</v>
      </c>
      <c r="M130" s="47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x14ac:dyDescent="0.25">
      <c r="A131" s="368">
        <v>2310</v>
      </c>
      <c r="B131" s="52" t="s">
        <v>114</v>
      </c>
      <c r="C131" s="53">
        <f t="shared" si="98"/>
        <v>6817</v>
      </c>
      <c r="D131" s="232">
        <f t="shared" ref="D131:O131" si="156">SUM(D132:D135)</f>
        <v>5282</v>
      </c>
      <c r="E131" s="388">
        <f t="shared" si="156"/>
        <v>1535</v>
      </c>
      <c r="F131" s="411">
        <f t="shared" si="156"/>
        <v>6817</v>
      </c>
      <c r="G131" s="232">
        <f t="shared" si="156"/>
        <v>0</v>
      </c>
      <c r="H131" s="139">
        <f t="shared" si="156"/>
        <v>0</v>
      </c>
      <c r="I131" s="411">
        <f t="shared" si="156"/>
        <v>0</v>
      </c>
      <c r="J131" s="263">
        <f t="shared" si="156"/>
        <v>0</v>
      </c>
      <c r="K131" s="388">
        <f t="shared" si="156"/>
        <v>0</v>
      </c>
      <c r="L131" s="411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29">
        <v>0</v>
      </c>
      <c r="E132" s="60"/>
      <c r="F132" s="146">
        <f t="shared" ref="F132:F135" si="157">D132+E132</f>
        <v>0</v>
      </c>
      <c r="G132" s="229"/>
      <c r="H132" s="261"/>
      <c r="I132" s="114">
        <f t="shared" ref="I132:I135" si="158">G132+H132</f>
        <v>0</v>
      </c>
      <c r="J132" s="261"/>
      <c r="K132" s="60"/>
      <c r="L132" s="135">
        <f t="shared" ref="L132:L135" si="159">J132+K132</f>
        <v>0</v>
      </c>
      <c r="M132" s="320"/>
      <c r="N132" s="60"/>
      <c r="O132" s="114">
        <f t="shared" ref="O132:O135" si="160">M132+N132</f>
        <v>0</v>
      </c>
      <c r="P132" s="111"/>
    </row>
    <row r="133" spans="1:16" x14ac:dyDescent="0.25">
      <c r="A133" s="38">
        <v>2312</v>
      </c>
      <c r="B133" s="57" t="s">
        <v>116</v>
      </c>
      <c r="C133" s="58">
        <f t="shared" si="98"/>
        <v>4535</v>
      </c>
      <c r="D133" s="229">
        <v>3000</v>
      </c>
      <c r="E133" s="389">
        <f>1535</f>
        <v>1535</v>
      </c>
      <c r="F133" s="400">
        <f t="shared" si="157"/>
        <v>4535</v>
      </c>
      <c r="G133" s="229"/>
      <c r="H133" s="390"/>
      <c r="I133" s="400">
        <f t="shared" si="158"/>
        <v>0</v>
      </c>
      <c r="J133" s="261"/>
      <c r="K133" s="389"/>
      <c r="L133" s="400">
        <f t="shared" si="159"/>
        <v>0</v>
      </c>
      <c r="M133" s="320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29">
        <v>0</v>
      </c>
      <c r="E134" s="60"/>
      <c r="F134" s="146">
        <f t="shared" si="157"/>
        <v>0</v>
      </c>
      <c r="G134" s="229"/>
      <c r="H134" s="261"/>
      <c r="I134" s="114">
        <f t="shared" si="158"/>
        <v>0</v>
      </c>
      <c r="J134" s="261"/>
      <c r="K134" s="60"/>
      <c r="L134" s="135">
        <f t="shared" si="159"/>
        <v>0</v>
      </c>
      <c r="M134" s="320"/>
      <c r="N134" s="60"/>
      <c r="O134" s="114">
        <f t="shared" si="160"/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98"/>
        <v>2282</v>
      </c>
      <c r="D135" s="229">
        <v>2282</v>
      </c>
      <c r="E135" s="389"/>
      <c r="F135" s="400">
        <f t="shared" si="157"/>
        <v>2282</v>
      </c>
      <c r="G135" s="229"/>
      <c r="H135" s="390"/>
      <c r="I135" s="400">
        <f t="shared" si="158"/>
        <v>0</v>
      </c>
      <c r="J135" s="261"/>
      <c r="K135" s="389"/>
      <c r="L135" s="400">
        <f t="shared" si="159"/>
        <v>0</v>
      </c>
      <c r="M135" s="320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0">
        <f>SUM(D137:D139)</f>
        <v>0</v>
      </c>
      <c r="E136" s="113">
        <f t="shared" ref="E136:F136" si="161">SUM(E137:E139)</f>
        <v>0</v>
      </c>
      <c r="F136" s="146">
        <f t="shared" si="161"/>
        <v>0</v>
      </c>
      <c r="G136" s="230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35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29">
        <v>0</v>
      </c>
      <c r="E137" s="60"/>
      <c r="F137" s="146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35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29">
        <v>0</v>
      </c>
      <c r="E138" s="60"/>
      <c r="F138" s="146">
        <f t="shared" si="165"/>
        <v>0</v>
      </c>
      <c r="G138" s="229"/>
      <c r="H138" s="261"/>
      <c r="I138" s="114">
        <f t="shared" si="166"/>
        <v>0</v>
      </c>
      <c r="J138" s="261"/>
      <c r="K138" s="60"/>
      <c r="L138" s="135">
        <f t="shared" si="167"/>
        <v>0</v>
      </c>
      <c r="M138" s="320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>
        <v>0</v>
      </c>
      <c r="E139" s="60"/>
      <c r="F139" s="146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35">
        <f t="shared" si="167"/>
        <v>0</v>
      </c>
      <c r="M139" s="320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29">
        <v>0</v>
      </c>
      <c r="E140" s="60"/>
      <c r="F140" s="146">
        <f t="shared" si="165"/>
        <v>0</v>
      </c>
      <c r="G140" s="229"/>
      <c r="H140" s="261"/>
      <c r="I140" s="114">
        <f t="shared" si="166"/>
        <v>0</v>
      </c>
      <c r="J140" s="261"/>
      <c r="K140" s="60"/>
      <c r="L140" s="135">
        <f t="shared" si="167"/>
        <v>0</v>
      </c>
      <c r="M140" s="320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0">
        <f>SUM(D142:D143)</f>
        <v>0</v>
      </c>
      <c r="E141" s="113">
        <f t="shared" ref="E141:F141" si="169">SUM(E142:E143)</f>
        <v>0</v>
      </c>
      <c r="F141" s="146">
        <f t="shared" si="169"/>
        <v>0</v>
      </c>
      <c r="G141" s="230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35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29">
        <v>0</v>
      </c>
      <c r="E142" s="60"/>
      <c r="F142" s="146">
        <f t="shared" ref="F142:F143" si="173">D142+E142</f>
        <v>0</v>
      </c>
      <c r="G142" s="229"/>
      <c r="H142" s="261"/>
      <c r="I142" s="114">
        <f t="shared" ref="I142:I143" si="174">G142+H142</f>
        <v>0</v>
      </c>
      <c r="J142" s="261"/>
      <c r="K142" s="60"/>
      <c r="L142" s="135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29">
        <v>0</v>
      </c>
      <c r="E143" s="60"/>
      <c r="F143" s="146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35">
        <f t="shared" si="175"/>
        <v>0</v>
      </c>
      <c r="M143" s="320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108">
        <f t="shared" ref="E144:F144" si="177">SUM(E145:E150)</f>
        <v>0</v>
      </c>
      <c r="F144" s="282">
        <f t="shared" si="177"/>
        <v>0</v>
      </c>
      <c r="G144" s="132">
        <f>SUM(G145:G150)</f>
        <v>0</v>
      </c>
      <c r="H144" s="205">
        <f t="shared" ref="H144:I144" si="178">SUM(H145:H150)</f>
        <v>0</v>
      </c>
      <c r="I144" s="109">
        <f t="shared" si="178"/>
        <v>0</v>
      </c>
      <c r="J144" s="205">
        <f>SUM(J145:J150)</f>
        <v>0</v>
      </c>
      <c r="K144" s="108">
        <f t="shared" ref="K144:L144" si="179">SUM(K145:K150)</f>
        <v>0</v>
      </c>
      <c r="L144" s="136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28">
        <v>0</v>
      </c>
      <c r="E145" s="55"/>
      <c r="F145" s="283">
        <f t="shared" ref="F145:F150" si="181">D145+E145</f>
        <v>0</v>
      </c>
      <c r="G145" s="228"/>
      <c r="H145" s="260"/>
      <c r="I145" s="120">
        <f t="shared" ref="I145:I150" si="182">G145+H145</f>
        <v>0</v>
      </c>
      <c r="J145" s="260"/>
      <c r="K145" s="55"/>
      <c r="L145" s="139">
        <f t="shared" ref="L145:L150" si="183">J145+K145</f>
        <v>0</v>
      </c>
      <c r="M145" s="319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29">
        <v>0</v>
      </c>
      <c r="E146" s="60"/>
      <c r="F146" s="146">
        <f t="shared" si="181"/>
        <v>0</v>
      </c>
      <c r="G146" s="229"/>
      <c r="H146" s="261"/>
      <c r="I146" s="114">
        <f t="shared" si="182"/>
        <v>0</v>
      </c>
      <c r="J146" s="261"/>
      <c r="K146" s="60"/>
      <c r="L146" s="135">
        <f t="shared" si="183"/>
        <v>0</v>
      </c>
      <c r="M146" s="320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29">
        <v>0</v>
      </c>
      <c r="E147" s="60"/>
      <c r="F147" s="146">
        <f t="shared" si="181"/>
        <v>0</v>
      </c>
      <c r="G147" s="229"/>
      <c r="H147" s="261"/>
      <c r="I147" s="114">
        <f t="shared" si="182"/>
        <v>0</v>
      </c>
      <c r="J147" s="261"/>
      <c r="K147" s="60"/>
      <c r="L147" s="135">
        <f t="shared" si="183"/>
        <v>0</v>
      </c>
      <c r="M147" s="320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29">
        <v>0</v>
      </c>
      <c r="E148" s="60"/>
      <c r="F148" s="146">
        <f t="shared" si="181"/>
        <v>0</v>
      </c>
      <c r="G148" s="229"/>
      <c r="H148" s="261"/>
      <c r="I148" s="114">
        <f t="shared" si="182"/>
        <v>0</v>
      </c>
      <c r="J148" s="261"/>
      <c r="K148" s="60"/>
      <c r="L148" s="135">
        <f t="shared" si="183"/>
        <v>0</v>
      </c>
      <c r="M148" s="320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29">
        <v>0</v>
      </c>
      <c r="E149" s="60"/>
      <c r="F149" s="146">
        <f t="shared" si="181"/>
        <v>0</v>
      </c>
      <c r="G149" s="229"/>
      <c r="H149" s="261"/>
      <c r="I149" s="114">
        <f t="shared" si="182"/>
        <v>0</v>
      </c>
      <c r="J149" s="261"/>
      <c r="K149" s="60"/>
      <c r="L149" s="135">
        <f t="shared" si="183"/>
        <v>0</v>
      </c>
      <c r="M149" s="320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29">
        <v>0</v>
      </c>
      <c r="E150" s="60"/>
      <c r="F150" s="146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35">
        <f t="shared" si="183"/>
        <v>0</v>
      </c>
      <c r="M150" s="320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0">
        <f>SUM(D152:D158)</f>
        <v>0</v>
      </c>
      <c r="E151" s="113">
        <f t="shared" ref="E151:F151" si="186">SUM(E152:E158)</f>
        <v>0</v>
      </c>
      <c r="F151" s="146">
        <f t="shared" si="186"/>
        <v>0</v>
      </c>
      <c r="G151" s="230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35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29">
        <v>0</v>
      </c>
      <c r="E152" s="60"/>
      <c r="F152" s="146">
        <f t="shared" ref="F152:F159" si="190">D152+E152</f>
        <v>0</v>
      </c>
      <c r="G152" s="229"/>
      <c r="H152" s="261"/>
      <c r="I152" s="114">
        <f t="shared" ref="I152:I159" si="191">G152+H152</f>
        <v>0</v>
      </c>
      <c r="J152" s="261"/>
      <c r="K152" s="60"/>
      <c r="L152" s="135">
        <f t="shared" ref="L152:L159" si="192">J152+K152</f>
        <v>0</v>
      </c>
      <c r="M152" s="320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29">
        <v>0</v>
      </c>
      <c r="E153" s="60"/>
      <c r="F153" s="146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35">
        <f t="shared" si="192"/>
        <v>0</v>
      </c>
      <c r="M153" s="320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29">
        <v>0</v>
      </c>
      <c r="E154" s="60"/>
      <c r="F154" s="146">
        <f t="shared" si="190"/>
        <v>0</v>
      </c>
      <c r="G154" s="229"/>
      <c r="H154" s="261"/>
      <c r="I154" s="114">
        <f t="shared" si="191"/>
        <v>0</v>
      </c>
      <c r="J154" s="261"/>
      <c r="K154" s="60"/>
      <c r="L154" s="135">
        <f t="shared" si="192"/>
        <v>0</v>
      </c>
      <c r="M154" s="320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29">
        <v>0</v>
      </c>
      <c r="E155" s="60"/>
      <c r="F155" s="146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35">
        <f t="shared" si="192"/>
        <v>0</v>
      </c>
      <c r="M155" s="320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>
        <v>0</v>
      </c>
      <c r="E156" s="60"/>
      <c r="F156" s="146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35">
        <f t="shared" si="192"/>
        <v>0</v>
      </c>
      <c r="M156" s="320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29">
        <v>0</v>
      </c>
      <c r="E157" s="60"/>
      <c r="F157" s="146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35">
        <f t="shared" si="192"/>
        <v>0</v>
      </c>
      <c r="M157" s="320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29">
        <v>0</v>
      </c>
      <c r="E158" s="60"/>
      <c r="F158" s="146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35">
        <f t="shared" si="192"/>
        <v>0</v>
      </c>
      <c r="M158" s="320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1">
        <v>0</v>
      </c>
      <c r="E159" s="115"/>
      <c r="F159" s="282">
        <f t="shared" si="190"/>
        <v>0</v>
      </c>
      <c r="G159" s="231"/>
      <c r="H159" s="262"/>
      <c r="I159" s="109">
        <f t="shared" si="191"/>
        <v>0</v>
      </c>
      <c r="J159" s="262"/>
      <c r="K159" s="115"/>
      <c r="L159" s="136">
        <f t="shared" si="192"/>
        <v>0</v>
      </c>
      <c r="M159" s="321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2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36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28">
        <v>0</v>
      </c>
      <c r="E161" s="55"/>
      <c r="F161" s="283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39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29">
        <v>0</v>
      </c>
      <c r="E162" s="60"/>
      <c r="F162" s="146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35">
        <f t="shared" si="200"/>
        <v>0</v>
      </c>
      <c r="M162" s="320"/>
      <c r="N162" s="60"/>
      <c r="O162" s="114">
        <f t="shared" si="201"/>
        <v>0</v>
      </c>
      <c r="P162" s="111"/>
    </row>
    <row r="163" spans="1:16" x14ac:dyDescent="0.25">
      <c r="A163" s="107">
        <v>2390</v>
      </c>
      <c r="B163" s="78" t="s">
        <v>144</v>
      </c>
      <c r="C163" s="84">
        <f t="shared" si="185"/>
        <v>465</v>
      </c>
      <c r="D163" s="231">
        <v>2000</v>
      </c>
      <c r="E163" s="519">
        <v>-1535</v>
      </c>
      <c r="F163" s="533">
        <f t="shared" si="198"/>
        <v>465</v>
      </c>
      <c r="G163" s="231"/>
      <c r="H163" s="522"/>
      <c r="I163" s="533">
        <f t="shared" si="199"/>
        <v>0</v>
      </c>
      <c r="J163" s="262"/>
      <c r="K163" s="519"/>
      <c r="L163" s="533">
        <f t="shared" si="200"/>
        <v>0</v>
      </c>
      <c r="M163" s="321"/>
      <c r="N163" s="115"/>
      <c r="O163" s="109">
        <f t="shared" si="201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85"/>
        <v>0</v>
      </c>
      <c r="D164" s="233">
        <v>0</v>
      </c>
      <c r="E164" s="122"/>
      <c r="F164" s="281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26">
        <f t="shared" si="200"/>
        <v>0</v>
      </c>
      <c r="M164" s="322"/>
      <c r="N164" s="122"/>
      <c r="O164" s="117">
        <f t="shared" si="201"/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185"/>
        <v>0</v>
      </c>
      <c r="D165" s="227">
        <f>SUM(D166,D171)</f>
        <v>0</v>
      </c>
      <c r="E165" s="50">
        <f t="shared" ref="E165:O165" si="202">SUM(E166,E171)</f>
        <v>0</v>
      </c>
      <c r="F165" s="281">
        <f t="shared" si="202"/>
        <v>0</v>
      </c>
      <c r="G165" s="227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</row>
    <row r="166" spans="1:16" ht="16.5" hidden="1" customHeight="1" x14ac:dyDescent="0.25">
      <c r="A166" s="368">
        <v>2510</v>
      </c>
      <c r="B166" s="52" t="s">
        <v>147</v>
      </c>
      <c r="C166" s="53">
        <f t="shared" si="185"/>
        <v>0</v>
      </c>
      <c r="D166" s="232">
        <f>SUM(D167:D170)</f>
        <v>0</v>
      </c>
      <c r="E166" s="119">
        <f t="shared" ref="E166:O166" si="203">SUM(E167:E170)</f>
        <v>0</v>
      </c>
      <c r="F166" s="283">
        <f t="shared" si="203"/>
        <v>0</v>
      </c>
      <c r="G166" s="232">
        <f t="shared" si="203"/>
        <v>0</v>
      </c>
      <c r="H166" s="263">
        <f t="shared" si="203"/>
        <v>0</v>
      </c>
      <c r="I166" s="120">
        <f t="shared" si="203"/>
        <v>0</v>
      </c>
      <c r="J166" s="263">
        <f t="shared" si="203"/>
        <v>0</v>
      </c>
      <c r="K166" s="119">
        <f t="shared" si="203"/>
        <v>0</v>
      </c>
      <c r="L166" s="139">
        <f t="shared" si="203"/>
        <v>0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29">
        <v>0</v>
      </c>
      <c r="E167" s="60"/>
      <c r="F167" s="146">
        <f t="shared" ref="F167:F172" si="204">D167+E167</f>
        <v>0</v>
      </c>
      <c r="G167" s="229"/>
      <c r="H167" s="261"/>
      <c r="I167" s="114">
        <f t="shared" ref="I167:I172" si="205">G167+H167</f>
        <v>0</v>
      </c>
      <c r="J167" s="261"/>
      <c r="K167" s="60"/>
      <c r="L167" s="135">
        <f t="shared" ref="L167:L172" si="206">J167+K167</f>
        <v>0</v>
      </c>
      <c r="M167" s="320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29">
        <v>0</v>
      </c>
      <c r="E168" s="60"/>
      <c r="F168" s="146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35">
        <f t="shared" si="206"/>
        <v>0</v>
      </c>
      <c r="M168" s="320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29">
        <v>0</v>
      </c>
      <c r="E169" s="60"/>
      <c r="F169" s="146">
        <f t="shared" si="204"/>
        <v>0</v>
      </c>
      <c r="G169" s="229"/>
      <c r="H169" s="261"/>
      <c r="I169" s="114">
        <f t="shared" si="205"/>
        <v>0</v>
      </c>
      <c r="J169" s="261"/>
      <c r="K169" s="60"/>
      <c r="L169" s="135">
        <f t="shared" si="206"/>
        <v>0</v>
      </c>
      <c r="M169" s="320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29">
        <v>0</v>
      </c>
      <c r="E170" s="60"/>
      <c r="F170" s="146">
        <f t="shared" si="204"/>
        <v>0</v>
      </c>
      <c r="G170" s="229"/>
      <c r="H170" s="261"/>
      <c r="I170" s="114">
        <f t="shared" si="205"/>
        <v>0</v>
      </c>
      <c r="J170" s="261"/>
      <c r="K170" s="60"/>
      <c r="L170" s="135">
        <f t="shared" si="206"/>
        <v>0</v>
      </c>
      <c r="M170" s="320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29">
        <v>0</v>
      </c>
      <c r="E171" s="60"/>
      <c r="F171" s="146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35">
        <f t="shared" si="206"/>
        <v>0</v>
      </c>
      <c r="M171" s="320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>
        <v>0</v>
      </c>
      <c r="E172" s="35"/>
      <c r="F172" s="350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197">
        <f t="shared" si="206"/>
        <v>0</v>
      </c>
      <c r="M172" s="310"/>
      <c r="N172" s="35"/>
      <c r="O172" s="353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103">
        <f t="shared" ref="E173:F173" si="208">SUM(E174,E184)</f>
        <v>0</v>
      </c>
      <c r="F173" s="28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37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50">
        <f t="shared" ref="E174:O174" si="212">SUM(E175,E179)</f>
        <v>0</v>
      </c>
      <c r="F174" s="281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</row>
    <row r="175" spans="1:16" ht="36" hidden="1" x14ac:dyDescent="0.25">
      <c r="A175" s="368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119">
        <f t="shared" ref="E175:F175" si="213">SUM(E176:E178)</f>
        <v>0</v>
      </c>
      <c r="F175" s="283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39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29">
        <v>0</v>
      </c>
      <c r="E176" s="60"/>
      <c r="F176" s="146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35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29">
        <v>0</v>
      </c>
      <c r="E177" s="60"/>
      <c r="F177" s="146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35">
        <f t="shared" si="219"/>
        <v>0</v>
      </c>
      <c r="M177" s="320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29">
        <v>0</v>
      </c>
      <c r="E178" s="60"/>
      <c r="F178" s="146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35">
        <f t="shared" si="219"/>
        <v>0</v>
      </c>
      <c r="M178" s="320"/>
      <c r="N178" s="60"/>
      <c r="O178" s="114">
        <f t="shared" si="220"/>
        <v>0</v>
      </c>
      <c r="P178" s="111"/>
    </row>
    <row r="179" spans="1:16" ht="84" hidden="1" x14ac:dyDescent="0.25">
      <c r="A179" s="368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119">
        <f t="shared" ref="E179:O179" si="221">SUM(E180:E183)</f>
        <v>0</v>
      </c>
      <c r="F179" s="283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39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29">
        <v>0</v>
      </c>
      <c r="E180" s="60"/>
      <c r="F180" s="146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35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29">
        <v>0</v>
      </c>
      <c r="E181" s="60"/>
      <c r="F181" s="146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35">
        <f t="shared" si="224"/>
        <v>0</v>
      </c>
      <c r="M181" s="320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29">
        <v>0</v>
      </c>
      <c r="E182" s="60"/>
      <c r="F182" s="146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35">
        <f t="shared" si="224"/>
        <v>0</v>
      </c>
      <c r="M182" s="320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4">
        <v>0</v>
      </c>
      <c r="E183" s="129"/>
      <c r="F183" s="141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140">
        <f t="shared" si="224"/>
        <v>0</v>
      </c>
      <c r="M183" s="323"/>
      <c r="N183" s="129"/>
      <c r="O183" s="305">
        <f t="shared" si="225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131">
        <f t="shared" ref="E184:O184" si="226">SUM(E185:E186)</f>
        <v>0</v>
      </c>
      <c r="F184" s="284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138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1">
        <v>0</v>
      </c>
      <c r="E185" s="115"/>
      <c r="F185" s="282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36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>
        <v>0</v>
      </c>
      <c r="E186" s="55"/>
      <c r="F186" s="283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39">
        <f t="shared" si="229"/>
        <v>0</v>
      </c>
      <c r="M186" s="319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103">
        <f t="shared" ref="E187:F187" si="231">SUM(E188,E191)</f>
        <v>0</v>
      </c>
      <c r="F187" s="28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37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50">
        <f t="shared" ref="E188:F188" si="235">SUM(E189,E190)</f>
        <v>0</v>
      </c>
      <c r="F188" s="281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368">
        <v>4240</v>
      </c>
      <c r="B189" s="52" t="s">
        <v>169</v>
      </c>
      <c r="C189" s="53">
        <f t="shared" si="185"/>
        <v>0</v>
      </c>
      <c r="D189" s="228">
        <v>0</v>
      </c>
      <c r="E189" s="55"/>
      <c r="F189" s="283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39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29">
        <v>0</v>
      </c>
      <c r="E190" s="60"/>
      <c r="F190" s="146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35">
        <f t="shared" si="241"/>
        <v>0</v>
      </c>
      <c r="M190" s="320"/>
      <c r="N190" s="60"/>
      <c r="O190" s="114">
        <f t="shared" si="242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50">
        <f t="shared" ref="E191:F191" si="243">SUM(E192)</f>
        <v>0</v>
      </c>
      <c r="F191" s="281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368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119">
        <f t="shared" ref="E192:F192" si="247">SUM(E193:E193)</f>
        <v>0</v>
      </c>
      <c r="F192" s="283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39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29">
        <v>0</v>
      </c>
      <c r="E193" s="60"/>
      <c r="F193" s="146">
        <f>D193+E193</f>
        <v>0</v>
      </c>
      <c r="G193" s="229"/>
      <c r="H193" s="261"/>
      <c r="I193" s="114">
        <f>G193+H193</f>
        <v>0</v>
      </c>
      <c r="J193" s="261"/>
      <c r="K193" s="60"/>
      <c r="L193" s="135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185"/>
        <v>159000</v>
      </c>
      <c r="D194" s="225">
        <f>SUM(D195,D230,D269)</f>
        <v>159000</v>
      </c>
      <c r="E194" s="382">
        <f t="shared" ref="E194:F194" si="251">SUM(E195,E230,E269)</f>
        <v>0</v>
      </c>
      <c r="F194" s="408">
        <f t="shared" si="251"/>
        <v>159000</v>
      </c>
      <c r="G194" s="225">
        <f>SUM(G195,G230,G269)</f>
        <v>0</v>
      </c>
      <c r="H194" s="204">
        <f t="shared" ref="H194:I194" si="252">SUM(H195,H230,H269)</f>
        <v>0</v>
      </c>
      <c r="I194" s="408">
        <f t="shared" si="252"/>
        <v>0</v>
      </c>
      <c r="J194" s="258">
        <f>SUM(J195,J230,J269)</f>
        <v>0</v>
      </c>
      <c r="K194" s="382">
        <f t="shared" ref="K194:L194" si="253">SUM(K195,K230,K269)</f>
        <v>0</v>
      </c>
      <c r="L194" s="408">
        <f t="shared" si="253"/>
        <v>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185"/>
        <v>159000</v>
      </c>
      <c r="D195" s="226">
        <f>D196+D204</f>
        <v>159000</v>
      </c>
      <c r="E195" s="386">
        <f t="shared" ref="E195:F195" si="255">E196+E204</f>
        <v>0</v>
      </c>
      <c r="F195" s="410">
        <f t="shared" si="255"/>
        <v>159000</v>
      </c>
      <c r="G195" s="226">
        <f>G196+G204</f>
        <v>0</v>
      </c>
      <c r="H195" s="137">
        <f t="shared" ref="H195:I195" si="256">H196+H204</f>
        <v>0</v>
      </c>
      <c r="I195" s="410">
        <f t="shared" si="256"/>
        <v>0</v>
      </c>
      <c r="J195" s="259">
        <f>J196+J204</f>
        <v>0</v>
      </c>
      <c r="K195" s="386">
        <f t="shared" ref="K195:L195" si="257">K196+K204</f>
        <v>0</v>
      </c>
      <c r="L195" s="410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</row>
    <row r="196" spans="1:16" hidden="1" x14ac:dyDescent="0.25">
      <c r="A196" s="46">
        <v>5100</v>
      </c>
      <c r="B196" s="105" t="s">
        <v>176</v>
      </c>
      <c r="C196" s="47">
        <f t="shared" si="185"/>
        <v>0</v>
      </c>
      <c r="D196" s="227">
        <f>D197+D198+D201+D202+D203</f>
        <v>0</v>
      </c>
      <c r="E196" s="50">
        <f t="shared" ref="E196:F196" si="259">E197+E198+E201+E202+E203</f>
        <v>0</v>
      </c>
      <c r="F196" s="281">
        <f t="shared" si="259"/>
        <v>0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368">
        <v>5110</v>
      </c>
      <c r="B197" s="52" t="s">
        <v>177</v>
      </c>
      <c r="C197" s="53">
        <f t="shared" si="185"/>
        <v>0</v>
      </c>
      <c r="D197" s="228">
        <v>0</v>
      </c>
      <c r="E197" s="55"/>
      <c r="F197" s="283">
        <f>D197+E197</f>
        <v>0</v>
      </c>
      <c r="G197" s="228"/>
      <c r="H197" s="260"/>
      <c r="I197" s="120">
        <f>G197+H197</f>
        <v>0</v>
      </c>
      <c r="J197" s="260"/>
      <c r="K197" s="55"/>
      <c r="L197" s="139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0">
        <f>D199+D200</f>
        <v>0</v>
      </c>
      <c r="E198" s="113">
        <f t="shared" ref="E198:F198" si="263">E199+E200</f>
        <v>0</v>
      </c>
      <c r="F198" s="146">
        <f t="shared" si="263"/>
        <v>0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5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29">
        <v>0</v>
      </c>
      <c r="E199" s="60"/>
      <c r="F199" s="146">
        <f t="shared" ref="F199:F203" si="267">D199+E199</f>
        <v>0</v>
      </c>
      <c r="G199" s="229"/>
      <c r="H199" s="261"/>
      <c r="I199" s="114">
        <f t="shared" ref="I199:I203" si="268">G199+H199</f>
        <v>0</v>
      </c>
      <c r="J199" s="261"/>
      <c r="K199" s="60"/>
      <c r="L199" s="135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29">
        <v>0</v>
      </c>
      <c r="E200" s="60"/>
      <c r="F200" s="146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35">
        <f t="shared" si="269"/>
        <v>0</v>
      </c>
      <c r="M200" s="320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29">
        <v>0</v>
      </c>
      <c r="E201" s="60"/>
      <c r="F201" s="146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35">
        <f t="shared" si="269"/>
        <v>0</v>
      </c>
      <c r="M201" s="320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29">
        <v>0</v>
      </c>
      <c r="E202" s="60"/>
      <c r="F202" s="146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35">
        <f t="shared" si="269"/>
        <v>0</v>
      </c>
      <c r="M202" s="320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29">
        <v>0</v>
      </c>
      <c r="E203" s="60"/>
      <c r="F203" s="146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35">
        <f t="shared" si="269"/>
        <v>0</v>
      </c>
      <c r="M203" s="320"/>
      <c r="N203" s="60"/>
      <c r="O203" s="114">
        <f t="shared" si="270"/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185"/>
        <v>159000</v>
      </c>
      <c r="D204" s="227">
        <f>D205+D215+D216+D225+D226+D227+D229</f>
        <v>159000</v>
      </c>
      <c r="E204" s="387">
        <f t="shared" ref="E204:F204" si="271">E205+E215+E216+E225+E226+E227+E229</f>
        <v>0</v>
      </c>
      <c r="F204" s="402">
        <f t="shared" si="271"/>
        <v>159000</v>
      </c>
      <c r="G204" s="227">
        <f>G205+G215+G216+G225+G226+G227+G229</f>
        <v>0</v>
      </c>
      <c r="H204" s="126">
        <f t="shared" ref="H204:I204" si="272">H205+H215+H216+H225+H226+H227+H229</f>
        <v>0</v>
      </c>
      <c r="I204" s="402">
        <f t="shared" si="272"/>
        <v>0</v>
      </c>
      <c r="J204" s="106">
        <f>J205+J215+J216+J225+J226+J227+J229</f>
        <v>0</v>
      </c>
      <c r="K204" s="387">
        <f t="shared" ref="K204:L204" si="273">K205+K215+K216+K225+K226+K227+K229</f>
        <v>0</v>
      </c>
      <c r="L204" s="402">
        <f t="shared" si="273"/>
        <v>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2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36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28">
        <v>0</v>
      </c>
      <c r="E206" s="55"/>
      <c r="F206" s="283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39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29">
        <v>0</v>
      </c>
      <c r="E207" s="60"/>
      <c r="F207" s="146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35">
        <f t="shared" si="281"/>
        <v>0</v>
      </c>
      <c r="M207" s="320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29">
        <v>0</v>
      </c>
      <c r="E208" s="60"/>
      <c r="F208" s="146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35">
        <f t="shared" si="281"/>
        <v>0</v>
      </c>
      <c r="M208" s="320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29">
        <v>0</v>
      </c>
      <c r="E209" s="60"/>
      <c r="F209" s="146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35">
        <f t="shared" si="281"/>
        <v>0</v>
      </c>
      <c r="M209" s="320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29">
        <v>0</v>
      </c>
      <c r="E210" s="60"/>
      <c r="F210" s="146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35">
        <f t="shared" si="281"/>
        <v>0</v>
      </c>
      <c r="M210" s="320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>
        <v>0</v>
      </c>
      <c r="E211" s="60"/>
      <c r="F211" s="146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35">
        <f t="shared" si="281"/>
        <v>0</v>
      </c>
      <c r="M211" s="320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29">
        <v>0</v>
      </c>
      <c r="E212" s="60"/>
      <c r="F212" s="146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35">
        <f t="shared" si="281"/>
        <v>0</v>
      </c>
      <c r="M212" s="320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>
        <v>0</v>
      </c>
      <c r="E213" s="60"/>
      <c r="F213" s="146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35">
        <f t="shared" si="281"/>
        <v>0</v>
      </c>
      <c r="M213" s="320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29">
        <v>0</v>
      </c>
      <c r="E214" s="60"/>
      <c r="F214" s="146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35">
        <f t="shared" si="281"/>
        <v>0</v>
      </c>
      <c r="M214" s="320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>
        <v>0</v>
      </c>
      <c r="E215" s="60"/>
      <c r="F215" s="146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35">
        <f t="shared" si="281"/>
        <v>0</v>
      </c>
      <c r="M215" s="320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0">
        <f>SUM(D217:D224)</f>
        <v>0</v>
      </c>
      <c r="E216" s="113">
        <f t="shared" ref="E216:F216" si="284">SUM(E217:E224)</f>
        <v>0</v>
      </c>
      <c r="F216" s="146">
        <f t="shared" si="284"/>
        <v>0</v>
      </c>
      <c r="G216" s="230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35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29">
        <v>0</v>
      </c>
      <c r="E217" s="60"/>
      <c r="F217" s="146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35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29">
        <v>0</v>
      </c>
      <c r="E218" s="60"/>
      <c r="F218" s="146">
        <f t="shared" si="288"/>
        <v>0</v>
      </c>
      <c r="G218" s="229"/>
      <c r="H218" s="261"/>
      <c r="I218" s="114">
        <f t="shared" si="289"/>
        <v>0</v>
      </c>
      <c r="J218" s="261"/>
      <c r="K218" s="60"/>
      <c r="L218" s="135">
        <f t="shared" si="290"/>
        <v>0</v>
      </c>
      <c r="M218" s="320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29">
        <v>0</v>
      </c>
      <c r="E219" s="60"/>
      <c r="F219" s="146">
        <f t="shared" si="288"/>
        <v>0</v>
      </c>
      <c r="G219" s="229"/>
      <c r="H219" s="261"/>
      <c r="I219" s="114">
        <f t="shared" si="289"/>
        <v>0</v>
      </c>
      <c r="J219" s="261"/>
      <c r="K219" s="60"/>
      <c r="L219" s="135">
        <f t="shared" si="290"/>
        <v>0</v>
      </c>
      <c r="M219" s="320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29">
        <v>0</v>
      </c>
      <c r="E220" s="60"/>
      <c r="F220" s="146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35">
        <f t="shared" si="290"/>
        <v>0</v>
      </c>
      <c r="M220" s="320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>
        <v>0</v>
      </c>
      <c r="E221" s="60"/>
      <c r="F221" s="146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35">
        <f t="shared" si="290"/>
        <v>0</v>
      </c>
      <c r="M221" s="320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>
        <v>0</v>
      </c>
      <c r="E222" s="60"/>
      <c r="F222" s="146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35">
        <f t="shared" si="290"/>
        <v>0</v>
      </c>
      <c r="M222" s="320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29">
        <v>0</v>
      </c>
      <c r="E223" s="60"/>
      <c r="F223" s="146">
        <f t="shared" si="288"/>
        <v>0</v>
      </c>
      <c r="G223" s="229"/>
      <c r="H223" s="261"/>
      <c r="I223" s="114">
        <f t="shared" si="289"/>
        <v>0</v>
      </c>
      <c r="J223" s="261"/>
      <c r="K223" s="60"/>
      <c r="L223" s="135">
        <f t="shared" si="290"/>
        <v>0</v>
      </c>
      <c r="M223" s="320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29">
        <v>0</v>
      </c>
      <c r="E224" s="60"/>
      <c r="F224" s="146">
        <f t="shared" si="288"/>
        <v>0</v>
      </c>
      <c r="G224" s="229"/>
      <c r="H224" s="261"/>
      <c r="I224" s="114">
        <f t="shared" si="289"/>
        <v>0</v>
      </c>
      <c r="J224" s="261"/>
      <c r="K224" s="60"/>
      <c r="L224" s="135">
        <f t="shared" si="290"/>
        <v>0</v>
      </c>
      <c r="M224" s="320"/>
      <c r="N224" s="60"/>
      <c r="O224" s="114">
        <f t="shared" si="291"/>
        <v>0</v>
      </c>
      <c r="P224" s="111"/>
    </row>
    <row r="225" spans="1:16" ht="24" x14ac:dyDescent="0.25">
      <c r="A225" s="112">
        <v>5240</v>
      </c>
      <c r="B225" s="57" t="s">
        <v>205</v>
      </c>
      <c r="C225" s="58">
        <f t="shared" si="283"/>
        <v>159000</v>
      </c>
      <c r="D225" s="229">
        <v>159000</v>
      </c>
      <c r="E225" s="389"/>
      <c r="F225" s="400">
        <f t="shared" si="288"/>
        <v>159000</v>
      </c>
      <c r="G225" s="229"/>
      <c r="H225" s="390"/>
      <c r="I225" s="400">
        <f t="shared" si="289"/>
        <v>0</v>
      </c>
      <c r="J225" s="261"/>
      <c r="K225" s="389"/>
      <c r="L225" s="400">
        <f t="shared" si="290"/>
        <v>0</v>
      </c>
      <c r="M225" s="320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29">
        <v>0</v>
      </c>
      <c r="E226" s="60"/>
      <c r="F226" s="146">
        <f t="shared" si="288"/>
        <v>0</v>
      </c>
      <c r="G226" s="229"/>
      <c r="H226" s="261"/>
      <c r="I226" s="114">
        <f t="shared" si="289"/>
        <v>0</v>
      </c>
      <c r="J226" s="261"/>
      <c r="K226" s="60"/>
      <c r="L226" s="135">
        <f t="shared" si="290"/>
        <v>0</v>
      </c>
      <c r="M226" s="320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113">
        <f t="shared" ref="E227:F227" si="292">SUM(E228)</f>
        <v>0</v>
      </c>
      <c r="F227" s="146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5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29">
        <v>0</v>
      </c>
      <c r="E228" s="60"/>
      <c r="F228" s="146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35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1">
        <v>0</v>
      </c>
      <c r="E229" s="115"/>
      <c r="F229" s="282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36">
        <f t="shared" si="298"/>
        <v>0</v>
      </c>
      <c r="M229" s="321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103">
        <f t="shared" ref="E230:F230" si="300">E231+E251+E259</f>
        <v>0</v>
      </c>
      <c r="F230" s="28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37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131">
        <f t="shared" ref="E231:F231" si="304">SUM(E232,E233,E235,E238,E244,E245,E246)</f>
        <v>0</v>
      </c>
      <c r="F231" s="284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138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</row>
    <row r="232" spans="1:16" ht="24" hidden="1" x14ac:dyDescent="0.25">
      <c r="A232" s="368">
        <v>6220</v>
      </c>
      <c r="B232" s="52" t="s">
        <v>212</v>
      </c>
      <c r="C232" s="53">
        <f t="shared" si="283"/>
        <v>0</v>
      </c>
      <c r="D232" s="228">
        <v>0</v>
      </c>
      <c r="E232" s="55"/>
      <c r="F232" s="283">
        <f>D232+E232</f>
        <v>0</v>
      </c>
      <c r="G232" s="228"/>
      <c r="H232" s="260"/>
      <c r="I232" s="120">
        <f>G232+H232</f>
        <v>0</v>
      </c>
      <c r="J232" s="260"/>
      <c r="K232" s="55"/>
      <c r="L232" s="139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113">
        <f t="shared" si="308"/>
        <v>0</v>
      </c>
      <c r="F233" s="146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5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28">
        <v>0</v>
      </c>
      <c r="E234" s="55"/>
      <c r="F234" s="283">
        <f>D234+E234</f>
        <v>0</v>
      </c>
      <c r="G234" s="228"/>
      <c r="H234" s="260"/>
      <c r="I234" s="120">
        <f>G234+H234</f>
        <v>0</v>
      </c>
      <c r="J234" s="260"/>
      <c r="K234" s="55"/>
      <c r="L234" s="139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113">
        <f t="shared" ref="E235:F235" si="309">SUM(E236:E237)</f>
        <v>0</v>
      </c>
      <c r="F235" s="146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5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29">
        <v>0</v>
      </c>
      <c r="E236" s="60"/>
      <c r="F236" s="146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35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29">
        <v>0</v>
      </c>
      <c r="E237" s="60"/>
      <c r="F237" s="146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35">
        <f t="shared" si="315"/>
        <v>0</v>
      </c>
      <c r="M237" s="320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113">
        <f t="shared" ref="E238:F238" si="317">SUM(E239:E243)</f>
        <v>0</v>
      </c>
      <c r="F238" s="146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5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>
        <v>0</v>
      </c>
      <c r="E239" s="60"/>
      <c r="F239" s="146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35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>
        <v>0</v>
      </c>
      <c r="E240" s="60"/>
      <c r="F240" s="146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35">
        <f t="shared" si="323"/>
        <v>0</v>
      </c>
      <c r="M240" s="320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29">
        <v>0</v>
      </c>
      <c r="E241" s="60"/>
      <c r="F241" s="146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35">
        <f t="shared" si="323"/>
        <v>0</v>
      </c>
      <c r="M241" s="320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29">
        <v>0</v>
      </c>
      <c r="E242" s="60"/>
      <c r="F242" s="146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35">
        <f t="shared" si="323"/>
        <v>0</v>
      </c>
      <c r="M242" s="320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29">
        <v>0</v>
      </c>
      <c r="E243" s="60"/>
      <c r="F243" s="146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35">
        <f t="shared" si="323"/>
        <v>0</v>
      </c>
      <c r="M243" s="320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29">
        <v>0</v>
      </c>
      <c r="E244" s="60"/>
      <c r="F244" s="146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35">
        <f t="shared" si="323"/>
        <v>0</v>
      </c>
      <c r="M244" s="320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29">
        <v>0</v>
      </c>
      <c r="E245" s="60"/>
      <c r="F245" s="146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35">
        <f t="shared" si="323"/>
        <v>0</v>
      </c>
      <c r="M245" s="320"/>
      <c r="N245" s="60"/>
      <c r="O245" s="114">
        <f t="shared" si="324"/>
        <v>0</v>
      </c>
      <c r="P245" s="111"/>
    </row>
    <row r="246" spans="1:16" ht="24" hidden="1" x14ac:dyDescent="0.25">
      <c r="A246" s="368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119">
        <f t="shared" ref="E246:O246" si="325">SUM(E247:E250)</f>
        <v>0</v>
      </c>
      <c r="F246" s="283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39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29">
        <v>0</v>
      </c>
      <c r="E247" s="60"/>
      <c r="F247" s="146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35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29">
        <v>0</v>
      </c>
      <c r="E248" s="60"/>
      <c r="F248" s="146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35">
        <f t="shared" si="328"/>
        <v>0</v>
      </c>
      <c r="M248" s="320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29">
        <v>0</v>
      </c>
      <c r="E249" s="60"/>
      <c r="F249" s="146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35">
        <f t="shared" si="328"/>
        <v>0</v>
      </c>
      <c r="M249" s="320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>
        <v>0</v>
      </c>
      <c r="E250" s="60"/>
      <c r="F250" s="146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35">
        <f t="shared" si="328"/>
        <v>0</v>
      </c>
      <c r="M250" s="320"/>
      <c r="N250" s="60"/>
      <c r="O250" s="114">
        <f t="shared" si="329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50">
        <f t="shared" ref="E251:O251" si="330">SUM(E252,E257,E258)</f>
        <v>0</v>
      </c>
      <c r="F251" s="281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</row>
    <row r="252" spans="1:16" ht="24" hidden="1" x14ac:dyDescent="0.25">
      <c r="A252" s="368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119">
        <f t="shared" ref="E252:O252" si="331">SUM(E253:E256)</f>
        <v>0</v>
      </c>
      <c r="F252" s="283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39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29">
        <v>0</v>
      </c>
      <c r="E253" s="60"/>
      <c r="F253" s="146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35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29">
        <v>0</v>
      </c>
      <c r="E254" s="60"/>
      <c r="F254" s="146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35">
        <f t="shared" si="334"/>
        <v>0</v>
      </c>
      <c r="M254" s="320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29">
        <v>0</v>
      </c>
      <c r="E255" s="60"/>
      <c r="F255" s="146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35">
        <f t="shared" si="334"/>
        <v>0</v>
      </c>
      <c r="M255" s="320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28">
        <v>0</v>
      </c>
      <c r="E256" s="55"/>
      <c r="F256" s="283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39">
        <f t="shared" si="334"/>
        <v>0</v>
      </c>
      <c r="M256" s="319"/>
      <c r="N256" s="55"/>
      <c r="O256" s="120">
        <f t="shared" si="335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283"/>
        <v>0</v>
      </c>
      <c r="D257" s="234">
        <v>0</v>
      </c>
      <c r="E257" s="129"/>
      <c r="F257" s="141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140">
        <f t="shared" si="334"/>
        <v>0</v>
      </c>
      <c r="M257" s="323"/>
      <c r="N257" s="129"/>
      <c r="O257" s="305">
        <f t="shared" si="335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29">
        <v>0</v>
      </c>
      <c r="E258" s="60"/>
      <c r="F258" s="146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35">
        <f t="shared" si="334"/>
        <v>0</v>
      </c>
      <c r="M258" s="320"/>
      <c r="N258" s="60"/>
      <c r="O258" s="114">
        <f t="shared" si="335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50">
        <f t="shared" ref="E259:O259" si="336">SUM(E260,E264)</f>
        <v>0</v>
      </c>
      <c r="F259" s="281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</row>
    <row r="260" spans="1:16" ht="24" hidden="1" x14ac:dyDescent="0.25">
      <c r="A260" s="368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119">
        <f t="shared" ref="E260:O260" si="337">SUM(E261:E263)</f>
        <v>0</v>
      </c>
      <c r="F260" s="283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39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283"/>
        <v>0</v>
      </c>
      <c r="D261" s="229">
        <v>0</v>
      </c>
      <c r="E261" s="60"/>
      <c r="F261" s="146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35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29">
        <v>0</v>
      </c>
      <c r="E262" s="60"/>
      <c r="F262" s="146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35">
        <f t="shared" si="340"/>
        <v>0</v>
      </c>
      <c r="M262" s="320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29">
        <v>0</v>
      </c>
      <c r="E263" s="60"/>
      <c r="F263" s="146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35">
        <f t="shared" si="340"/>
        <v>0</v>
      </c>
      <c r="M263" s="320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113">
        <f t="shared" ref="E264:F264" si="342">SUM(E265:E268)</f>
        <v>0</v>
      </c>
      <c r="F264" s="146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5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29">
        <v>0</v>
      </c>
      <c r="E265" s="60"/>
      <c r="F265" s="146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35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29">
        <v>0</v>
      </c>
      <c r="E266" s="60"/>
      <c r="F266" s="146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35">
        <f t="shared" si="348"/>
        <v>0</v>
      </c>
      <c r="M266" s="320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>
        <v>0</v>
      </c>
      <c r="E267" s="60"/>
      <c r="F267" s="146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35">
        <f t="shared" si="348"/>
        <v>0</v>
      </c>
      <c r="M267" s="320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29">
        <v>0</v>
      </c>
      <c r="E268" s="60"/>
      <c r="F268" s="146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35">
        <f t="shared" si="348"/>
        <v>0</v>
      </c>
      <c r="M268" s="320"/>
      <c r="N268" s="60"/>
      <c r="O268" s="114">
        <f t="shared" si="349"/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481">
        <f t="shared" ref="E269:F269" si="350">SUM(E270,E281)</f>
        <v>0</v>
      </c>
      <c r="F269" s="48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149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50">
        <f t="shared" ref="E270:F270" si="354">SUM(E271,E272,E275,E276,E280)</f>
        <v>0</v>
      </c>
      <c r="F270" s="281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</row>
    <row r="271" spans="1:16" ht="24" hidden="1" x14ac:dyDescent="0.25">
      <c r="A271" s="368">
        <v>7210</v>
      </c>
      <c r="B271" s="52" t="s">
        <v>248</v>
      </c>
      <c r="C271" s="53">
        <f t="shared" si="283"/>
        <v>0</v>
      </c>
      <c r="D271" s="228">
        <v>0</v>
      </c>
      <c r="E271" s="55"/>
      <c r="F271" s="283">
        <f>D271+E271</f>
        <v>0</v>
      </c>
      <c r="G271" s="228"/>
      <c r="H271" s="260"/>
      <c r="I271" s="120">
        <f>G271+H271</f>
        <v>0</v>
      </c>
      <c r="J271" s="260"/>
      <c r="K271" s="55"/>
      <c r="L271" s="139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113">
        <f t="shared" ref="E272:F272" si="358">SUM(E273:E274)</f>
        <v>0</v>
      </c>
      <c r="F272" s="146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5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>
        <v>0</v>
      </c>
      <c r="E273" s="60"/>
      <c r="F273" s="146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35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>
        <v>0</v>
      </c>
      <c r="E274" s="60"/>
      <c r="F274" s="146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35">
        <f t="shared" si="364"/>
        <v>0</v>
      </c>
      <c r="M274" s="320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29">
        <v>0</v>
      </c>
      <c r="E275" s="60"/>
      <c r="F275" s="146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35">
        <f t="shared" si="364"/>
        <v>0</v>
      </c>
      <c r="M275" s="320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O276" si="366">SUM(D277:D279)</f>
        <v>0</v>
      </c>
      <c r="E276" s="113">
        <f t="shared" si="366"/>
        <v>0</v>
      </c>
      <c r="F276" s="146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5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>
        <v>0</v>
      </c>
      <c r="E277" s="60"/>
      <c r="F277" s="146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35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>
        <v>0</v>
      </c>
      <c r="E278" s="60"/>
      <c r="F278" s="146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35">
        <f t="shared" si="371"/>
        <v>0</v>
      </c>
      <c r="M278" s="320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29">
        <v>0</v>
      </c>
      <c r="E279" s="60"/>
      <c r="F279" s="146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35">
        <f t="shared" si="371"/>
        <v>0</v>
      </c>
      <c r="M279" s="320"/>
      <c r="N279" s="60"/>
      <c r="O279" s="114">
        <f t="shared" si="372"/>
        <v>0</v>
      </c>
      <c r="P279" s="111"/>
    </row>
    <row r="280" spans="1:16" ht="24" hidden="1" x14ac:dyDescent="0.25">
      <c r="A280" s="368">
        <v>7260</v>
      </c>
      <c r="B280" s="52" t="s">
        <v>255</v>
      </c>
      <c r="C280" s="53">
        <f t="shared" si="368"/>
        <v>0</v>
      </c>
      <c r="D280" s="228">
        <v>0</v>
      </c>
      <c r="E280" s="55"/>
      <c r="F280" s="283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39">
        <f t="shared" si="371"/>
        <v>0</v>
      </c>
      <c r="M280" s="319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165">
        <f t="shared" si="373"/>
        <v>0</v>
      </c>
      <c r="F281" s="285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200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38">
        <v>0</v>
      </c>
      <c r="E282" s="66"/>
      <c r="F282" s="144">
        <f>D282+E282</f>
        <v>0</v>
      </c>
      <c r="G282" s="238"/>
      <c r="H282" s="269"/>
      <c r="I282" s="304">
        <f>G282+H282</f>
        <v>0</v>
      </c>
      <c r="J282" s="269"/>
      <c r="K282" s="66"/>
      <c r="L282" s="199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113">
        <f t="shared" ref="E283:F283" si="374">SUM(E284:E285)</f>
        <v>0</v>
      </c>
      <c r="F283" s="146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5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368"/>
        <v>0</v>
      </c>
      <c r="D284" s="229">
        <v>0</v>
      </c>
      <c r="E284" s="60"/>
      <c r="F284" s="146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35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>
        <v>0</v>
      </c>
      <c r="E285" s="55"/>
      <c r="F285" s="283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39">
        <f t="shared" si="380"/>
        <v>0</v>
      </c>
      <c r="M285" s="319"/>
      <c r="N285" s="55"/>
      <c r="O285" s="120">
        <f t="shared" si="381"/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368"/>
        <v>230082</v>
      </c>
      <c r="D286" s="239">
        <f t="shared" ref="D286:O286" si="382">SUM(D283,D269,D230,D195,D187,D173,D75,D53)</f>
        <v>230082</v>
      </c>
      <c r="E286" s="394">
        <f t="shared" si="382"/>
        <v>0</v>
      </c>
      <c r="F286" s="413">
        <f t="shared" si="382"/>
        <v>230082</v>
      </c>
      <c r="G286" s="239">
        <f t="shared" si="382"/>
        <v>0</v>
      </c>
      <c r="H286" s="207">
        <f t="shared" si="382"/>
        <v>0</v>
      </c>
      <c r="I286" s="413">
        <f t="shared" si="382"/>
        <v>0</v>
      </c>
      <c r="J286" s="174">
        <f t="shared" si="382"/>
        <v>0</v>
      </c>
      <c r="K286" s="394">
        <f t="shared" si="382"/>
        <v>0</v>
      </c>
      <c r="L286" s="413">
        <f t="shared" si="382"/>
        <v>0</v>
      </c>
      <c r="M286" s="308">
        <f t="shared" si="382"/>
        <v>0</v>
      </c>
      <c r="N286" s="173">
        <f t="shared" si="382"/>
        <v>0</v>
      </c>
      <c r="O286" s="290">
        <f t="shared" si="382"/>
        <v>0</v>
      </c>
      <c r="P286" s="348"/>
    </row>
    <row r="287" spans="1:16" s="21" customFormat="1" ht="13.5" hidden="1" thickTop="1" thickBot="1" x14ac:dyDescent="0.3">
      <c r="A287" s="826" t="s">
        <v>262</v>
      </c>
      <c r="B287" s="827"/>
      <c r="C287" s="181">
        <f t="shared" si="368"/>
        <v>0</v>
      </c>
      <c r="D287" s="240">
        <f>SUM(D24,D25,D41)-D51</f>
        <v>0</v>
      </c>
      <c r="E287" s="176">
        <f t="shared" ref="E287:F287" si="383">SUM(E24,E25,E41)-E51</f>
        <v>0</v>
      </c>
      <c r="F287" s="177">
        <f t="shared" si="383"/>
        <v>0</v>
      </c>
      <c r="G287" s="240">
        <f>SUM(G24,G25,G41)-G51</f>
        <v>0</v>
      </c>
      <c r="H287" s="270">
        <f t="shared" ref="H287:I287" si="384">SUM(H24,H25,H41)-H51</f>
        <v>0</v>
      </c>
      <c r="I287" s="291">
        <f t="shared" si="384"/>
        <v>0</v>
      </c>
      <c r="J287" s="270">
        <f>(J26+J43)-J51</f>
        <v>0</v>
      </c>
      <c r="K287" s="176">
        <f t="shared" ref="K287:L287" si="385">(K26+K43)-K51</f>
        <v>0</v>
      </c>
      <c r="L287" s="175">
        <f t="shared" si="385"/>
        <v>0</v>
      </c>
      <c r="M287" s="181">
        <f>M45-M51</f>
        <v>0</v>
      </c>
      <c r="N287" s="176">
        <f t="shared" ref="N287:O287" si="386">N45-N51</f>
        <v>0</v>
      </c>
      <c r="O287" s="291">
        <f t="shared" si="386"/>
        <v>0</v>
      </c>
      <c r="P287" s="183"/>
    </row>
    <row r="288" spans="1:16" s="21" customFormat="1" ht="12.75" hidden="1" thickTop="1" x14ac:dyDescent="0.25">
      <c r="A288" s="828" t="s">
        <v>263</v>
      </c>
      <c r="B288" s="829"/>
      <c r="C288" s="161">
        <f t="shared" si="368"/>
        <v>0</v>
      </c>
      <c r="D288" s="241">
        <f t="shared" ref="D288:O288" si="387">SUM(D289,D290)-D297+D298</f>
        <v>0</v>
      </c>
      <c r="E288" s="158">
        <f t="shared" si="387"/>
        <v>0</v>
      </c>
      <c r="F288" s="171">
        <f t="shared" si="387"/>
        <v>0</v>
      </c>
      <c r="G288" s="241">
        <f t="shared" si="387"/>
        <v>0</v>
      </c>
      <c r="H288" s="271">
        <f t="shared" si="387"/>
        <v>0</v>
      </c>
      <c r="I288" s="159">
        <f t="shared" si="387"/>
        <v>0</v>
      </c>
      <c r="J288" s="271">
        <f t="shared" si="387"/>
        <v>0</v>
      </c>
      <c r="K288" s="158">
        <f t="shared" si="387"/>
        <v>0</v>
      </c>
      <c r="L288" s="157">
        <f t="shared" si="387"/>
        <v>0</v>
      </c>
      <c r="M288" s="161">
        <f t="shared" si="387"/>
        <v>0</v>
      </c>
      <c r="N288" s="158">
        <f t="shared" si="387"/>
        <v>0</v>
      </c>
      <c r="O288" s="159">
        <f t="shared" si="387"/>
        <v>0</v>
      </c>
      <c r="P288" s="349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3">
        <f t="shared" ref="D289:O289" si="388">D21-D283</f>
        <v>0</v>
      </c>
      <c r="E289" s="90">
        <f t="shared" si="388"/>
        <v>0</v>
      </c>
      <c r="F289" s="446">
        <f t="shared" si="388"/>
        <v>0</v>
      </c>
      <c r="G289" s="223">
        <f t="shared" si="388"/>
        <v>0</v>
      </c>
      <c r="H289" s="256">
        <f t="shared" si="388"/>
        <v>0</v>
      </c>
      <c r="I289" s="91">
        <f t="shared" si="388"/>
        <v>0</v>
      </c>
      <c r="J289" s="256">
        <f t="shared" si="388"/>
        <v>0</v>
      </c>
      <c r="K289" s="90">
        <f t="shared" si="388"/>
        <v>0</v>
      </c>
      <c r="L289" s="179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158">
        <f t="shared" si="389"/>
        <v>0</v>
      </c>
      <c r="F290" s="171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7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6"/>
      <c r="F291" s="144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199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60"/>
      <c r="F292" s="146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35">
        <f t="shared" si="392"/>
        <v>0</v>
      </c>
      <c r="M292" s="320"/>
      <c r="N292" s="60"/>
      <c r="O292" s="114">
        <f t="shared" si="393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60"/>
      <c r="F293" s="146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35">
        <f t="shared" si="392"/>
        <v>0</v>
      </c>
      <c r="M293" s="320"/>
      <c r="N293" s="60"/>
      <c r="O293" s="114">
        <f t="shared" si="393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60"/>
      <c r="F294" s="146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35">
        <f t="shared" si="392"/>
        <v>0</v>
      </c>
      <c r="M294" s="320"/>
      <c r="N294" s="60"/>
      <c r="O294" s="114">
        <f t="shared" si="393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60"/>
      <c r="F295" s="146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35">
        <f t="shared" si="392"/>
        <v>0</v>
      </c>
      <c r="M295" s="320"/>
      <c r="N295" s="60"/>
      <c r="O295" s="114">
        <f t="shared" si="393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129"/>
      <c r="F296" s="141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140">
        <f t="shared" si="392"/>
        <v>0</v>
      </c>
      <c r="M296" s="323"/>
      <c r="N296" s="129"/>
      <c r="O296" s="305">
        <f t="shared" si="393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182"/>
      <c r="F297" s="177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175">
        <f t="shared" si="392"/>
        <v>0</v>
      </c>
      <c r="M297" s="327"/>
      <c r="N297" s="182"/>
      <c r="O297" s="291">
        <f t="shared" si="393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122"/>
      <c r="F298" s="281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26">
        <f t="shared" si="392"/>
        <v>0</v>
      </c>
      <c r="M298" s="322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</sheetData>
  <sheetProtection algorithmName="SHA-512" hashValue="U7j8SQEbTHtbhh2oogDArtbX0MpBqEib57qNv4UGnF/2ZpSbEYMGR6DLyK9z69Y9KLWfSZ+ZbLlDgfceGpV3qw==" saltValue="DXQPOZPqeV7yKFJGLx098w==" spinCount="100000" sheet="1" objects="1" scenarios="1" formatCells="0" formatColumns="0" formatRows="0"/>
  <autoFilter ref="A18:P298">
    <filterColumn colId="2">
      <filters blank="1">
        <filter val="1 300"/>
        <filter val="10 000"/>
        <filter val="159 000"/>
        <filter val="2 282"/>
        <filter val="230 082"/>
        <filter val="4 535"/>
        <filter val="465"/>
        <filter val="52 500"/>
        <filter val="6 817"/>
        <filter val="63 800"/>
        <filter val="7 282"/>
        <filter val="71 082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27.pielikums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S7" sqref="S7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517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518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519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520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521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5.5" customHeight="1" x14ac:dyDescent="0.25">
      <c r="A7" s="2" t="s">
        <v>4</v>
      </c>
      <c r="B7" s="3"/>
      <c r="C7" s="869" t="s">
        <v>522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523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 t="s">
        <v>524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525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1000274</v>
      </c>
      <c r="D20" s="210">
        <f>SUM(D21,D24,D25,D41,D43)</f>
        <v>964742</v>
      </c>
      <c r="E20" s="371">
        <f>SUM(E21,E24,E25,E41,E43)</f>
        <v>2688</v>
      </c>
      <c r="F20" s="398">
        <f>SUM(F21,F24,F25,F41,F43)</f>
        <v>967430</v>
      </c>
      <c r="G20" s="210">
        <f>SUM(G21,G24,G43)</f>
        <v>9618</v>
      </c>
      <c r="H20" s="245">
        <f>SUM(H21,H24,H43)</f>
        <v>0</v>
      </c>
      <c r="I20" s="26">
        <f>SUM(I21,I24,I43)</f>
        <v>9618</v>
      </c>
      <c r="J20" s="245">
        <f>SUM(J21,J26,J43)</f>
        <v>23226</v>
      </c>
      <c r="K20" s="25">
        <f>SUM(K21,K26,K43)</f>
        <v>0</v>
      </c>
      <c r="L20" s="26">
        <f>SUM(L21,L26,L43)</f>
        <v>23226</v>
      </c>
      <c r="M20" s="24">
        <f>SUM(M21,M45)</f>
        <v>0</v>
      </c>
      <c r="N20" s="25">
        <f>SUM(N21,N45)</f>
        <v>0</v>
      </c>
      <c r="O20" s="26">
        <f>SUM(O21,O45)</f>
        <v>0</v>
      </c>
      <c r="P20" s="329"/>
    </row>
    <row r="21" spans="1:16" ht="12.75" thickTop="1" x14ac:dyDescent="0.25">
      <c r="A21" s="27"/>
      <c r="B21" s="28" t="s">
        <v>20</v>
      </c>
      <c r="C21" s="29">
        <f t="shared" ref="C21:C84" si="0">F21+I21+L21+O21</f>
        <v>1190</v>
      </c>
      <c r="D21" s="211">
        <f t="shared" ref="D21:O21" si="1">SUM(D22:D23)</f>
        <v>0</v>
      </c>
      <c r="E21" s="372">
        <f t="shared" si="1"/>
        <v>0</v>
      </c>
      <c r="F21" s="399">
        <f t="shared" si="1"/>
        <v>0</v>
      </c>
      <c r="G21" s="211">
        <f t="shared" si="1"/>
        <v>0</v>
      </c>
      <c r="H21" s="246">
        <f t="shared" si="1"/>
        <v>0</v>
      </c>
      <c r="I21" s="31">
        <f t="shared" si="1"/>
        <v>0</v>
      </c>
      <c r="J21" s="246">
        <f t="shared" si="1"/>
        <v>1190</v>
      </c>
      <c r="K21" s="30">
        <f t="shared" si="1"/>
        <v>0</v>
      </c>
      <c r="L21" s="31">
        <f t="shared" si="1"/>
        <v>1190</v>
      </c>
      <c r="M21" s="29">
        <f t="shared" si="1"/>
        <v>0</v>
      </c>
      <c r="N21" s="30">
        <f t="shared" si="1"/>
        <v>0</v>
      </c>
      <c r="O21" s="31">
        <f t="shared" si="1"/>
        <v>0</v>
      </c>
      <c r="P21" s="330"/>
    </row>
    <row r="22" spans="1:16" hidden="1" x14ac:dyDescent="0.25">
      <c r="A22" s="32"/>
      <c r="B22" s="33" t="s">
        <v>21</v>
      </c>
      <c r="C22" s="34">
        <f t="shared" si="0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x14ac:dyDescent="0.25">
      <c r="A23" s="37"/>
      <c r="B23" s="38" t="s">
        <v>22</v>
      </c>
      <c r="C23" s="39">
        <f t="shared" si="0"/>
        <v>1190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>
        <v>1190</v>
      </c>
      <c r="K23" s="40"/>
      <c r="L23" s="303">
        <f>J23+K23</f>
        <v>1190</v>
      </c>
      <c r="M23" s="363"/>
      <c r="N23" s="40"/>
      <c r="O23" s="303">
        <f>M23+N23</f>
        <v>0</v>
      </c>
      <c r="P23" s="684"/>
    </row>
    <row r="24" spans="1:16" s="21" customFormat="1" ht="135.75" customHeight="1" thickBot="1" x14ac:dyDescent="0.25">
      <c r="A24" s="41">
        <v>19300</v>
      </c>
      <c r="B24" s="41" t="s">
        <v>304</v>
      </c>
      <c r="C24" s="42">
        <f>F24+I24</f>
        <v>977048</v>
      </c>
      <c r="D24" s="214">
        <v>964742</v>
      </c>
      <c r="E24" s="537">
        <v>2688</v>
      </c>
      <c r="F24" s="549">
        <f>D24+E24</f>
        <v>967430</v>
      </c>
      <c r="G24" s="214">
        <v>9618</v>
      </c>
      <c r="H24" s="249"/>
      <c r="I24" s="354">
        <f>G24+H24</f>
        <v>9618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685" t="s">
        <v>526</v>
      </c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thickTop="1" x14ac:dyDescent="0.25">
      <c r="A26" s="46">
        <v>21300</v>
      </c>
      <c r="B26" s="46" t="s">
        <v>305</v>
      </c>
      <c r="C26" s="47">
        <f>L26</f>
        <v>22036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22036</v>
      </c>
      <c r="K26" s="50">
        <f>SUM(K27,K31,K33,K36)</f>
        <v>0</v>
      </c>
      <c r="L26" s="117">
        <f>SUM(L27,L31,L33,L36)</f>
        <v>22036</v>
      </c>
      <c r="M26" s="312" t="s">
        <v>23</v>
      </c>
      <c r="N26" s="48" t="s">
        <v>23</v>
      </c>
      <c r="O26" s="49" t="s">
        <v>23</v>
      </c>
      <c r="P26" s="686"/>
    </row>
    <row r="27" spans="1:16" s="21" customFormat="1" ht="24" hidden="1" x14ac:dyDescent="0.25">
      <c r="A27" s="51">
        <v>21350</v>
      </c>
      <c r="B27" s="46" t="s">
        <v>25</v>
      </c>
      <c r="C27" s="47">
        <f t="shared" ref="C27:C40" si="2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>SUM(K28:K30)</f>
        <v>0</v>
      </c>
      <c r="L27" s="117">
        <f>SUM(L28:L30)</f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2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2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2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2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>SUM(K32)</f>
        <v>0</v>
      </c>
      <c r="L31" s="117">
        <f>SUM(L32)</f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2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687"/>
    </row>
    <row r="33" spans="1:16" s="21" customFormat="1" x14ac:dyDescent="0.25">
      <c r="A33" s="51">
        <v>21380</v>
      </c>
      <c r="B33" s="46" t="s">
        <v>31</v>
      </c>
      <c r="C33" s="47">
        <f t="shared" si="2"/>
        <v>14061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14061</v>
      </c>
      <c r="K33" s="50">
        <f>SUM(K34:K35)</f>
        <v>0</v>
      </c>
      <c r="L33" s="117">
        <f>SUM(L34:L35)</f>
        <v>14061</v>
      </c>
      <c r="M33" s="312" t="s">
        <v>23</v>
      </c>
      <c r="N33" s="48" t="s">
        <v>23</v>
      </c>
      <c r="O33" s="49" t="s">
        <v>23</v>
      </c>
      <c r="P33" s="332"/>
    </row>
    <row r="34" spans="1:16" x14ac:dyDescent="0.25">
      <c r="A34" s="33">
        <v>21381</v>
      </c>
      <c r="B34" s="52" t="s">
        <v>306</v>
      </c>
      <c r="C34" s="53">
        <f t="shared" si="2"/>
        <v>13986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>
        <v>13986</v>
      </c>
      <c r="K34" s="55"/>
      <c r="L34" s="353">
        <f>J34+K34</f>
        <v>13986</v>
      </c>
      <c r="M34" s="313" t="s">
        <v>23</v>
      </c>
      <c r="N34" s="54" t="s">
        <v>23</v>
      </c>
      <c r="O34" s="56" t="s">
        <v>23</v>
      </c>
      <c r="P34" s="688"/>
    </row>
    <row r="35" spans="1:16" ht="24" x14ac:dyDescent="0.25">
      <c r="A35" s="38">
        <v>21383</v>
      </c>
      <c r="B35" s="57" t="s">
        <v>32</v>
      </c>
      <c r="C35" s="58">
        <f t="shared" si="2"/>
        <v>75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>
        <v>75</v>
      </c>
      <c r="K35" s="60"/>
      <c r="L35" s="303">
        <f>J35+K35</f>
        <v>75</v>
      </c>
      <c r="M35" s="314" t="s">
        <v>23</v>
      </c>
      <c r="N35" s="59" t="s">
        <v>23</v>
      </c>
      <c r="O35" s="61" t="s">
        <v>23</v>
      </c>
      <c r="P35" s="684"/>
    </row>
    <row r="36" spans="1:16" s="21" customFormat="1" ht="25.5" customHeight="1" x14ac:dyDescent="0.25">
      <c r="A36" s="51">
        <v>21390</v>
      </c>
      <c r="B36" s="46" t="s">
        <v>307</v>
      </c>
      <c r="C36" s="47">
        <f t="shared" si="2"/>
        <v>7975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7975</v>
      </c>
      <c r="K36" s="50">
        <f>SUM(K37:K40)</f>
        <v>0</v>
      </c>
      <c r="L36" s="117">
        <f>SUM(L37:L40)</f>
        <v>7975</v>
      </c>
      <c r="M36" s="312" t="s">
        <v>23</v>
      </c>
      <c r="N36" s="48" t="s">
        <v>23</v>
      </c>
      <c r="O36" s="49" t="s">
        <v>23</v>
      </c>
      <c r="P36" s="689"/>
    </row>
    <row r="37" spans="1:16" ht="24" hidden="1" x14ac:dyDescent="0.25">
      <c r="A37" s="33">
        <v>21391</v>
      </c>
      <c r="B37" s="52" t="s">
        <v>33</v>
      </c>
      <c r="C37" s="53">
        <f t="shared" si="2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690"/>
    </row>
    <row r="38" spans="1:16" x14ac:dyDescent="0.25">
      <c r="A38" s="38">
        <v>21393</v>
      </c>
      <c r="B38" s="57" t="s">
        <v>34</v>
      </c>
      <c r="C38" s="58">
        <f t="shared" si="2"/>
        <v>1760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>
        <v>1760</v>
      </c>
      <c r="K38" s="60"/>
      <c r="L38" s="303">
        <f>J38+K38</f>
        <v>1760</v>
      </c>
      <c r="M38" s="314" t="s">
        <v>23</v>
      </c>
      <c r="N38" s="59" t="s">
        <v>23</v>
      </c>
      <c r="O38" s="61" t="s">
        <v>23</v>
      </c>
      <c r="P38" s="684"/>
    </row>
    <row r="39" spans="1:16" hidden="1" x14ac:dyDescent="0.25">
      <c r="A39" s="38">
        <v>21395</v>
      </c>
      <c r="B39" s="57" t="s">
        <v>35</v>
      </c>
      <c r="C39" s="58">
        <f t="shared" si="2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684"/>
    </row>
    <row r="40" spans="1:16" ht="24" x14ac:dyDescent="0.25">
      <c r="A40" s="188">
        <v>21399</v>
      </c>
      <c r="B40" s="163" t="s">
        <v>36</v>
      </c>
      <c r="C40" s="164">
        <f t="shared" si="2"/>
        <v>6215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>
        <v>6215</v>
      </c>
      <c r="K40" s="189"/>
      <c r="L40" s="597">
        <f>J40+K40</f>
        <v>6215</v>
      </c>
      <c r="M40" s="316" t="s">
        <v>23</v>
      </c>
      <c r="N40" s="76" t="s">
        <v>23</v>
      </c>
      <c r="O40" s="190" t="s">
        <v>23</v>
      </c>
      <c r="P40" s="691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>SUM(E42)</f>
        <v>0</v>
      </c>
      <c r="F41" s="409">
        <f>SUM(F42)</f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3">E44</f>
        <v>0</v>
      </c>
      <c r="F43" s="530">
        <f t="shared" si="3"/>
        <v>0</v>
      </c>
      <c r="G43" s="74">
        <f t="shared" si="3"/>
        <v>0</v>
      </c>
      <c r="H43" s="202">
        <f t="shared" si="3"/>
        <v>0</v>
      </c>
      <c r="I43" s="288">
        <f t="shared" si="3"/>
        <v>0</v>
      </c>
      <c r="J43" s="202">
        <f t="shared" si="3"/>
        <v>0</v>
      </c>
      <c r="K43" s="75">
        <f t="shared" si="3"/>
        <v>0</v>
      </c>
      <c r="L43" s="288">
        <f t="shared" si="3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>SUM(N46:N47)</f>
        <v>0</v>
      </c>
      <c r="O45" s="288">
        <f>SUM(O46:O47)</f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>O47</f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0"/>
        <v>1000274</v>
      </c>
      <c r="D50" s="223">
        <f t="shared" ref="D50:O50" si="4">SUM(D51,D283)</f>
        <v>964742</v>
      </c>
      <c r="E50" s="380">
        <f t="shared" si="4"/>
        <v>2688</v>
      </c>
      <c r="F50" s="406">
        <f t="shared" si="4"/>
        <v>967430</v>
      </c>
      <c r="G50" s="223">
        <f t="shared" si="4"/>
        <v>9618</v>
      </c>
      <c r="H50" s="256">
        <f t="shared" si="4"/>
        <v>0</v>
      </c>
      <c r="I50" s="91">
        <f t="shared" si="4"/>
        <v>9618</v>
      </c>
      <c r="J50" s="256">
        <f t="shared" si="4"/>
        <v>23226</v>
      </c>
      <c r="K50" s="90">
        <f t="shared" si="4"/>
        <v>0</v>
      </c>
      <c r="L50" s="91">
        <f t="shared" si="4"/>
        <v>23226</v>
      </c>
      <c r="M50" s="89">
        <f t="shared" si="4"/>
        <v>0</v>
      </c>
      <c r="N50" s="90">
        <f t="shared" si="4"/>
        <v>0</v>
      </c>
      <c r="O50" s="91">
        <f t="shared" si="4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0"/>
        <v>1000274</v>
      </c>
      <c r="D51" s="224">
        <f t="shared" ref="D51:O51" si="5">SUM(D52,D194)</f>
        <v>964742</v>
      </c>
      <c r="E51" s="381">
        <f t="shared" si="5"/>
        <v>2688</v>
      </c>
      <c r="F51" s="407">
        <f t="shared" si="5"/>
        <v>967430</v>
      </c>
      <c r="G51" s="224">
        <f t="shared" si="5"/>
        <v>9618</v>
      </c>
      <c r="H51" s="257">
        <f t="shared" si="5"/>
        <v>0</v>
      </c>
      <c r="I51" s="96">
        <f t="shared" si="5"/>
        <v>9618</v>
      </c>
      <c r="J51" s="257">
        <f t="shared" si="5"/>
        <v>23226</v>
      </c>
      <c r="K51" s="95">
        <f t="shared" si="5"/>
        <v>0</v>
      </c>
      <c r="L51" s="96">
        <f t="shared" si="5"/>
        <v>23226</v>
      </c>
      <c r="M51" s="94">
        <f t="shared" si="5"/>
        <v>0</v>
      </c>
      <c r="N51" s="95">
        <f t="shared" si="5"/>
        <v>0</v>
      </c>
      <c r="O51" s="96">
        <f t="shared" si="5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0"/>
        <v>968317</v>
      </c>
      <c r="D52" s="225">
        <f t="shared" ref="D52:O52" si="6">SUM(D53,D75,D173,D187)</f>
        <v>938450</v>
      </c>
      <c r="E52" s="382">
        <f t="shared" si="6"/>
        <v>0</v>
      </c>
      <c r="F52" s="408">
        <f t="shared" si="6"/>
        <v>938450</v>
      </c>
      <c r="G52" s="225">
        <f t="shared" si="6"/>
        <v>9618</v>
      </c>
      <c r="H52" s="258">
        <f t="shared" si="6"/>
        <v>0</v>
      </c>
      <c r="I52" s="100">
        <f t="shared" si="6"/>
        <v>9618</v>
      </c>
      <c r="J52" s="258">
        <f t="shared" si="6"/>
        <v>20249</v>
      </c>
      <c r="K52" s="99">
        <f t="shared" si="6"/>
        <v>0</v>
      </c>
      <c r="L52" s="100">
        <f t="shared" si="6"/>
        <v>20249</v>
      </c>
      <c r="M52" s="98">
        <f t="shared" si="6"/>
        <v>0</v>
      </c>
      <c r="N52" s="99">
        <f t="shared" si="6"/>
        <v>0</v>
      </c>
      <c r="O52" s="100">
        <f t="shared" si="6"/>
        <v>0</v>
      </c>
      <c r="P52" s="342"/>
    </row>
    <row r="53" spans="1:16" s="21" customFormat="1" x14ac:dyDescent="0.25">
      <c r="A53" s="101">
        <v>1000</v>
      </c>
      <c r="B53" s="101" t="s">
        <v>47</v>
      </c>
      <c r="C53" s="102">
        <f t="shared" si="0"/>
        <v>872497</v>
      </c>
      <c r="D53" s="226">
        <f t="shared" ref="D53:O53" si="7">SUM(D54,D67)</f>
        <v>862879</v>
      </c>
      <c r="E53" s="386">
        <f t="shared" si="7"/>
        <v>0</v>
      </c>
      <c r="F53" s="410">
        <f t="shared" si="7"/>
        <v>862879</v>
      </c>
      <c r="G53" s="226">
        <f t="shared" si="7"/>
        <v>9618</v>
      </c>
      <c r="H53" s="259">
        <f t="shared" si="7"/>
        <v>0</v>
      </c>
      <c r="I53" s="104">
        <f t="shared" si="7"/>
        <v>9618</v>
      </c>
      <c r="J53" s="259">
        <f t="shared" si="7"/>
        <v>0</v>
      </c>
      <c r="K53" s="103">
        <f t="shared" si="7"/>
        <v>0</v>
      </c>
      <c r="L53" s="104">
        <f t="shared" si="7"/>
        <v>0</v>
      </c>
      <c r="M53" s="102">
        <f t="shared" si="7"/>
        <v>0</v>
      </c>
      <c r="N53" s="103">
        <f t="shared" si="7"/>
        <v>0</v>
      </c>
      <c r="O53" s="104">
        <f t="shared" si="7"/>
        <v>0</v>
      </c>
      <c r="P53" s="343"/>
    </row>
    <row r="54" spans="1:16" x14ac:dyDescent="0.25">
      <c r="A54" s="46">
        <v>1100</v>
      </c>
      <c r="B54" s="105" t="s">
        <v>48</v>
      </c>
      <c r="C54" s="47">
        <f t="shared" si="0"/>
        <v>658357</v>
      </c>
      <c r="D54" s="227">
        <f t="shared" ref="D54:O54" si="8">SUM(D55,D58,D66)</f>
        <v>650581</v>
      </c>
      <c r="E54" s="387">
        <f t="shared" si="8"/>
        <v>0</v>
      </c>
      <c r="F54" s="402">
        <f t="shared" si="8"/>
        <v>650581</v>
      </c>
      <c r="G54" s="227">
        <f t="shared" si="8"/>
        <v>7776</v>
      </c>
      <c r="H54" s="106">
        <f t="shared" si="8"/>
        <v>0</v>
      </c>
      <c r="I54" s="117">
        <f t="shared" si="8"/>
        <v>7776</v>
      </c>
      <c r="J54" s="106">
        <f t="shared" si="8"/>
        <v>0</v>
      </c>
      <c r="K54" s="50">
        <f t="shared" si="8"/>
        <v>0</v>
      </c>
      <c r="L54" s="117">
        <f t="shared" si="8"/>
        <v>0</v>
      </c>
      <c r="M54" s="130">
        <f t="shared" si="8"/>
        <v>0</v>
      </c>
      <c r="N54" s="131">
        <f t="shared" si="8"/>
        <v>0</v>
      </c>
      <c r="O54" s="289">
        <f t="shared" si="8"/>
        <v>0</v>
      </c>
      <c r="P54" s="344"/>
    </row>
    <row r="55" spans="1:16" x14ac:dyDescent="0.25">
      <c r="A55" s="107">
        <v>1110</v>
      </c>
      <c r="B55" s="78" t="s">
        <v>49</v>
      </c>
      <c r="C55" s="84">
        <f t="shared" si="0"/>
        <v>606265</v>
      </c>
      <c r="D55" s="132">
        <f t="shared" ref="D55:O55" si="9">SUM(D56:D57)</f>
        <v>598489</v>
      </c>
      <c r="E55" s="516">
        <f t="shared" si="9"/>
        <v>0</v>
      </c>
      <c r="F55" s="533">
        <f t="shared" si="9"/>
        <v>598489</v>
      </c>
      <c r="G55" s="132">
        <f t="shared" si="9"/>
        <v>7776</v>
      </c>
      <c r="H55" s="205">
        <f t="shared" si="9"/>
        <v>0</v>
      </c>
      <c r="I55" s="109">
        <f t="shared" si="9"/>
        <v>7776</v>
      </c>
      <c r="J55" s="205">
        <f t="shared" si="9"/>
        <v>0</v>
      </c>
      <c r="K55" s="108">
        <f t="shared" si="9"/>
        <v>0</v>
      </c>
      <c r="L55" s="109">
        <f t="shared" si="9"/>
        <v>0</v>
      </c>
      <c r="M55" s="84">
        <f t="shared" si="9"/>
        <v>0</v>
      </c>
      <c r="N55" s="108">
        <f t="shared" si="9"/>
        <v>0</v>
      </c>
      <c r="O55" s="109">
        <f t="shared" si="9"/>
        <v>0</v>
      </c>
      <c r="P55" s="116"/>
    </row>
    <row r="56" spans="1:16" ht="16.5" hidden="1" customHeight="1" x14ac:dyDescent="0.25">
      <c r="A56" s="33">
        <v>1111</v>
      </c>
      <c r="B56" s="52" t="s">
        <v>50</v>
      </c>
      <c r="C56" s="53">
        <f t="shared" si="0"/>
        <v>0</v>
      </c>
      <c r="D56" s="228"/>
      <c r="E56" s="393"/>
      <c r="F56" s="411">
        <f>D56+E56</f>
        <v>0</v>
      </c>
      <c r="G56" s="228"/>
      <c r="H56" s="260"/>
      <c r="I56" s="120">
        <f>G56+H56</f>
        <v>0</v>
      </c>
      <c r="J56" s="260"/>
      <c r="K56" s="55"/>
      <c r="L56" s="120">
        <f>J56+K56</f>
        <v>0</v>
      </c>
      <c r="M56" s="319"/>
      <c r="N56" s="55"/>
      <c r="O56" s="120">
        <f>M56+N56</f>
        <v>0</v>
      </c>
      <c r="P56" s="110"/>
    </row>
    <row r="57" spans="1:16" ht="24.75" customHeight="1" x14ac:dyDescent="0.25">
      <c r="A57" s="38">
        <v>1119</v>
      </c>
      <c r="B57" s="57" t="s">
        <v>51</v>
      </c>
      <c r="C57" s="58">
        <f t="shared" si="0"/>
        <v>606265</v>
      </c>
      <c r="D57" s="229">
        <v>598489</v>
      </c>
      <c r="E57" s="389"/>
      <c r="F57" s="400">
        <f>D57+E57</f>
        <v>598489</v>
      </c>
      <c r="G57" s="229">
        <v>7776</v>
      </c>
      <c r="H57" s="261"/>
      <c r="I57" s="114">
        <f>G57+H57</f>
        <v>7776</v>
      </c>
      <c r="J57" s="261"/>
      <c r="K57" s="60"/>
      <c r="L57" s="114">
        <f>J57+K57</f>
        <v>0</v>
      </c>
      <c r="M57" s="320"/>
      <c r="N57" s="60"/>
      <c r="O57" s="114">
        <f>M57+N57</f>
        <v>0</v>
      </c>
      <c r="P57" s="367"/>
    </row>
    <row r="58" spans="1:16" ht="15.75" customHeight="1" x14ac:dyDescent="0.25">
      <c r="A58" s="112">
        <v>1140</v>
      </c>
      <c r="B58" s="57" t="s">
        <v>295</v>
      </c>
      <c r="C58" s="58">
        <f t="shared" si="0"/>
        <v>52092</v>
      </c>
      <c r="D58" s="230">
        <f t="shared" ref="D58:O58" si="10">SUM(D59:D65)</f>
        <v>52092</v>
      </c>
      <c r="E58" s="392">
        <f t="shared" si="10"/>
        <v>0</v>
      </c>
      <c r="F58" s="400">
        <f t="shared" si="10"/>
        <v>52092</v>
      </c>
      <c r="G58" s="230">
        <f t="shared" si="10"/>
        <v>0</v>
      </c>
      <c r="H58" s="121">
        <f t="shared" si="10"/>
        <v>0</v>
      </c>
      <c r="I58" s="114">
        <f t="shared" si="10"/>
        <v>0</v>
      </c>
      <c r="J58" s="121">
        <f t="shared" si="10"/>
        <v>0</v>
      </c>
      <c r="K58" s="113">
        <f t="shared" si="10"/>
        <v>0</v>
      </c>
      <c r="L58" s="114">
        <f t="shared" si="10"/>
        <v>0</v>
      </c>
      <c r="M58" s="58">
        <f t="shared" si="10"/>
        <v>0</v>
      </c>
      <c r="N58" s="113">
        <f t="shared" si="10"/>
        <v>0</v>
      </c>
      <c r="O58" s="114">
        <f t="shared" si="10"/>
        <v>0</v>
      </c>
      <c r="P58" s="367"/>
    </row>
    <row r="59" spans="1:16" ht="15" hidden="1" customHeight="1" x14ac:dyDescent="0.25">
      <c r="A59" s="38">
        <v>1141</v>
      </c>
      <c r="B59" s="57" t="s">
        <v>52</v>
      </c>
      <c r="C59" s="58">
        <f t="shared" si="0"/>
        <v>0</v>
      </c>
      <c r="D59" s="229"/>
      <c r="E59" s="389"/>
      <c r="F59" s="400">
        <f t="shared" ref="F59:F66" si="11">D59+E59</f>
        <v>0</v>
      </c>
      <c r="G59" s="229"/>
      <c r="H59" s="261"/>
      <c r="I59" s="114">
        <f t="shared" ref="I59:I66" si="12">G59+H59</f>
        <v>0</v>
      </c>
      <c r="J59" s="261"/>
      <c r="K59" s="60"/>
      <c r="L59" s="114">
        <f t="shared" ref="L59:L66" si="13">J59+K59</f>
        <v>0</v>
      </c>
      <c r="M59" s="320"/>
      <c r="N59" s="60"/>
      <c r="O59" s="114">
        <f t="shared" ref="O59:O66" si="14">M59+N59</f>
        <v>0</v>
      </c>
      <c r="P59" s="367"/>
    </row>
    <row r="60" spans="1:16" ht="23.25" hidden="1" customHeight="1" x14ac:dyDescent="0.25">
      <c r="A60" s="38">
        <v>1142</v>
      </c>
      <c r="B60" s="57" t="s">
        <v>53</v>
      </c>
      <c r="C60" s="58">
        <f t="shared" si="0"/>
        <v>0</v>
      </c>
      <c r="D60" s="229"/>
      <c r="E60" s="389"/>
      <c r="F60" s="400">
        <f t="shared" si="11"/>
        <v>0</v>
      </c>
      <c r="G60" s="229"/>
      <c r="H60" s="261"/>
      <c r="I60" s="114">
        <f t="shared" si="12"/>
        <v>0</v>
      </c>
      <c r="J60" s="261"/>
      <c r="K60" s="60"/>
      <c r="L60" s="114">
        <f>J60+K60</f>
        <v>0</v>
      </c>
      <c r="M60" s="320"/>
      <c r="N60" s="60"/>
      <c r="O60" s="114">
        <f t="shared" si="14"/>
        <v>0</v>
      </c>
      <c r="P60" s="367"/>
    </row>
    <row r="61" spans="1:16" ht="28.5" hidden="1" customHeight="1" x14ac:dyDescent="0.25">
      <c r="A61" s="38">
        <v>1145</v>
      </c>
      <c r="B61" s="57" t="s">
        <v>54</v>
      </c>
      <c r="C61" s="58">
        <f t="shared" si="0"/>
        <v>0</v>
      </c>
      <c r="D61" s="229"/>
      <c r="E61" s="389"/>
      <c r="F61" s="400">
        <f t="shared" si="11"/>
        <v>0</v>
      </c>
      <c r="G61" s="229"/>
      <c r="H61" s="261"/>
      <c r="I61" s="114">
        <f t="shared" si="12"/>
        <v>0</v>
      </c>
      <c r="J61" s="261"/>
      <c r="K61" s="60"/>
      <c r="L61" s="114">
        <f t="shared" si="13"/>
        <v>0</v>
      </c>
      <c r="M61" s="320"/>
      <c r="N61" s="60"/>
      <c r="O61" s="114">
        <f>M61+N61</f>
        <v>0</v>
      </c>
      <c r="P61" s="367"/>
    </row>
    <row r="62" spans="1:16" ht="27.75" hidden="1" customHeight="1" x14ac:dyDescent="0.25">
      <c r="A62" s="38">
        <v>1146</v>
      </c>
      <c r="B62" s="57" t="s">
        <v>55</v>
      </c>
      <c r="C62" s="58">
        <f t="shared" si="0"/>
        <v>0</v>
      </c>
      <c r="D62" s="229"/>
      <c r="E62" s="389"/>
      <c r="F62" s="400">
        <f t="shared" si="11"/>
        <v>0</v>
      </c>
      <c r="G62" s="229"/>
      <c r="H62" s="261"/>
      <c r="I62" s="114">
        <f t="shared" si="12"/>
        <v>0</v>
      </c>
      <c r="J62" s="261"/>
      <c r="K62" s="60"/>
      <c r="L62" s="114">
        <f t="shared" si="13"/>
        <v>0</v>
      </c>
      <c r="M62" s="320"/>
      <c r="N62" s="60"/>
      <c r="O62" s="114">
        <f t="shared" si="14"/>
        <v>0</v>
      </c>
      <c r="P62" s="367"/>
    </row>
    <row r="63" spans="1:16" ht="14.25" customHeight="1" x14ac:dyDescent="0.25">
      <c r="A63" s="38">
        <v>1147</v>
      </c>
      <c r="B63" s="57" t="s">
        <v>56</v>
      </c>
      <c r="C63" s="58">
        <f t="shared" si="0"/>
        <v>9156</v>
      </c>
      <c r="D63" s="229">
        <v>9156</v>
      </c>
      <c r="E63" s="389"/>
      <c r="F63" s="400">
        <f t="shared" si="11"/>
        <v>9156</v>
      </c>
      <c r="G63" s="229"/>
      <c r="H63" s="261"/>
      <c r="I63" s="114">
        <f t="shared" si="12"/>
        <v>0</v>
      </c>
      <c r="J63" s="261"/>
      <c r="K63" s="60"/>
      <c r="L63" s="114">
        <f t="shared" si="13"/>
        <v>0</v>
      </c>
      <c r="M63" s="320"/>
      <c r="N63" s="60"/>
      <c r="O63" s="114">
        <f t="shared" si="14"/>
        <v>0</v>
      </c>
      <c r="P63" s="367"/>
    </row>
    <row r="64" spans="1:16" x14ac:dyDescent="0.25">
      <c r="A64" s="38">
        <v>1148</v>
      </c>
      <c r="B64" s="57" t="s">
        <v>57</v>
      </c>
      <c r="C64" s="58">
        <f t="shared" si="0"/>
        <v>42936</v>
      </c>
      <c r="D64" s="229">
        <v>42936</v>
      </c>
      <c r="E64" s="389"/>
      <c r="F64" s="400">
        <f t="shared" si="11"/>
        <v>42936</v>
      </c>
      <c r="G64" s="229"/>
      <c r="H64" s="261"/>
      <c r="I64" s="114">
        <f t="shared" si="12"/>
        <v>0</v>
      </c>
      <c r="J64" s="261"/>
      <c r="K64" s="60"/>
      <c r="L64" s="114">
        <f t="shared" si="13"/>
        <v>0</v>
      </c>
      <c r="M64" s="320"/>
      <c r="N64" s="60"/>
      <c r="O64" s="114">
        <f t="shared" si="14"/>
        <v>0</v>
      </c>
      <c r="P64" s="367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/>
      <c r="E65" s="389"/>
      <c r="F65" s="400">
        <f t="shared" si="11"/>
        <v>0</v>
      </c>
      <c r="G65" s="229"/>
      <c r="H65" s="261"/>
      <c r="I65" s="114">
        <f t="shared" si="12"/>
        <v>0</v>
      </c>
      <c r="J65" s="261"/>
      <c r="K65" s="60"/>
      <c r="L65" s="114">
        <f t="shared" si="13"/>
        <v>0</v>
      </c>
      <c r="M65" s="320"/>
      <c r="N65" s="60"/>
      <c r="O65" s="114">
        <f t="shared" si="14"/>
        <v>0</v>
      </c>
      <c r="P65" s="367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/>
      <c r="E66" s="519"/>
      <c r="F66" s="533">
        <f t="shared" si="11"/>
        <v>0</v>
      </c>
      <c r="G66" s="231"/>
      <c r="H66" s="262"/>
      <c r="I66" s="109">
        <f t="shared" si="12"/>
        <v>0</v>
      </c>
      <c r="J66" s="262"/>
      <c r="K66" s="115"/>
      <c r="L66" s="109">
        <f t="shared" si="13"/>
        <v>0</v>
      </c>
      <c r="M66" s="321"/>
      <c r="N66" s="115"/>
      <c r="O66" s="109">
        <f t="shared" si="14"/>
        <v>0</v>
      </c>
      <c r="P66" s="692"/>
    </row>
    <row r="67" spans="1:16" ht="24" x14ac:dyDescent="0.25">
      <c r="A67" s="46">
        <v>1200</v>
      </c>
      <c r="B67" s="105" t="s">
        <v>296</v>
      </c>
      <c r="C67" s="47">
        <f t="shared" si="0"/>
        <v>214140</v>
      </c>
      <c r="D67" s="227">
        <f t="shared" ref="D67:O67" si="15">SUM(D68:D69)</f>
        <v>212298</v>
      </c>
      <c r="E67" s="387">
        <f t="shared" si="15"/>
        <v>0</v>
      </c>
      <c r="F67" s="402">
        <f t="shared" si="15"/>
        <v>212298</v>
      </c>
      <c r="G67" s="227">
        <f t="shared" si="15"/>
        <v>1842</v>
      </c>
      <c r="H67" s="106">
        <f t="shared" si="15"/>
        <v>0</v>
      </c>
      <c r="I67" s="117">
        <f t="shared" si="15"/>
        <v>1842</v>
      </c>
      <c r="J67" s="106">
        <f t="shared" si="15"/>
        <v>0</v>
      </c>
      <c r="K67" s="50">
        <f t="shared" si="15"/>
        <v>0</v>
      </c>
      <c r="L67" s="117">
        <f t="shared" si="15"/>
        <v>0</v>
      </c>
      <c r="M67" s="47">
        <f t="shared" si="15"/>
        <v>0</v>
      </c>
      <c r="N67" s="50">
        <f t="shared" si="15"/>
        <v>0</v>
      </c>
      <c r="O67" s="117">
        <f t="shared" si="15"/>
        <v>0</v>
      </c>
      <c r="P67" s="693"/>
    </row>
    <row r="68" spans="1:16" ht="42" customHeight="1" x14ac:dyDescent="0.25">
      <c r="A68" s="581">
        <v>1210</v>
      </c>
      <c r="B68" s="52" t="s">
        <v>60</v>
      </c>
      <c r="C68" s="53">
        <f t="shared" si="0"/>
        <v>165049</v>
      </c>
      <c r="D68" s="228">
        <v>163207</v>
      </c>
      <c r="E68" s="393"/>
      <c r="F68" s="411">
        <f>D68+E68</f>
        <v>163207</v>
      </c>
      <c r="G68" s="228">
        <v>1842</v>
      </c>
      <c r="H68" s="260"/>
      <c r="I68" s="120">
        <f>G68+H68</f>
        <v>1842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367"/>
    </row>
    <row r="69" spans="1:16" ht="24" x14ac:dyDescent="0.25">
      <c r="A69" s="112">
        <v>1220</v>
      </c>
      <c r="B69" s="57" t="s">
        <v>61</v>
      </c>
      <c r="C69" s="58">
        <f t="shared" si="0"/>
        <v>49091</v>
      </c>
      <c r="D69" s="230">
        <f t="shared" ref="D69:O69" si="16">SUM(D70:D74)</f>
        <v>49091</v>
      </c>
      <c r="E69" s="392">
        <f t="shared" si="16"/>
        <v>0</v>
      </c>
      <c r="F69" s="400">
        <f t="shared" si="16"/>
        <v>49091</v>
      </c>
      <c r="G69" s="230">
        <f t="shared" si="16"/>
        <v>0</v>
      </c>
      <c r="H69" s="121">
        <f t="shared" si="16"/>
        <v>0</v>
      </c>
      <c r="I69" s="114">
        <f t="shared" si="16"/>
        <v>0</v>
      </c>
      <c r="J69" s="121">
        <f t="shared" si="16"/>
        <v>0</v>
      </c>
      <c r="K69" s="113">
        <f t="shared" si="16"/>
        <v>0</v>
      </c>
      <c r="L69" s="114">
        <f t="shared" si="16"/>
        <v>0</v>
      </c>
      <c r="M69" s="58">
        <f t="shared" si="16"/>
        <v>0</v>
      </c>
      <c r="N69" s="113">
        <f t="shared" si="16"/>
        <v>0</v>
      </c>
      <c r="O69" s="114">
        <f t="shared" si="16"/>
        <v>0</v>
      </c>
      <c r="P69" s="367"/>
    </row>
    <row r="70" spans="1:16" ht="48" x14ac:dyDescent="0.25">
      <c r="A70" s="38">
        <v>1221</v>
      </c>
      <c r="B70" s="57" t="s">
        <v>297</v>
      </c>
      <c r="C70" s="58">
        <f t="shared" si="0"/>
        <v>26279</v>
      </c>
      <c r="D70" s="229">
        <v>26279</v>
      </c>
      <c r="E70" s="389"/>
      <c r="F70" s="400">
        <f>D70+E70</f>
        <v>26279</v>
      </c>
      <c r="G70" s="229"/>
      <c r="H70" s="261"/>
      <c r="I70" s="114">
        <f>G70+H70</f>
        <v>0</v>
      </c>
      <c r="J70" s="261"/>
      <c r="K70" s="60"/>
      <c r="L70" s="114">
        <f>J70+K70</f>
        <v>0</v>
      </c>
      <c r="M70" s="320"/>
      <c r="N70" s="60"/>
      <c r="O70" s="114">
        <f>M70+N70</f>
        <v>0</v>
      </c>
      <c r="P70" s="367"/>
    </row>
    <row r="71" spans="1:16" hidden="1" x14ac:dyDescent="0.25">
      <c r="A71" s="38">
        <v>1223</v>
      </c>
      <c r="B71" s="57" t="s">
        <v>62</v>
      </c>
      <c r="C71" s="58">
        <f t="shared" si="0"/>
        <v>0</v>
      </c>
      <c r="D71" s="229"/>
      <c r="E71" s="389"/>
      <c r="F71" s="400">
        <f>D71+E71</f>
        <v>0</v>
      </c>
      <c r="G71" s="229"/>
      <c r="H71" s="261"/>
      <c r="I71" s="114">
        <f>G71+H71</f>
        <v>0</v>
      </c>
      <c r="J71" s="261"/>
      <c r="K71" s="60"/>
      <c r="L71" s="114">
        <f>J71+K71</f>
        <v>0</v>
      </c>
      <c r="M71" s="320"/>
      <c r="N71" s="60"/>
      <c r="O71" s="114">
        <f>M71+N71</f>
        <v>0</v>
      </c>
      <c r="P71" s="367"/>
    </row>
    <row r="72" spans="1:16" hidden="1" x14ac:dyDescent="0.25">
      <c r="A72" s="38">
        <v>1225</v>
      </c>
      <c r="B72" s="57" t="s">
        <v>63</v>
      </c>
      <c r="C72" s="58">
        <f t="shared" si="0"/>
        <v>0</v>
      </c>
      <c r="D72" s="229"/>
      <c r="E72" s="389"/>
      <c r="F72" s="400">
        <f>D72+E72</f>
        <v>0</v>
      </c>
      <c r="G72" s="229"/>
      <c r="H72" s="261"/>
      <c r="I72" s="114">
        <f>G72+H72</f>
        <v>0</v>
      </c>
      <c r="J72" s="261"/>
      <c r="K72" s="60"/>
      <c r="L72" s="114">
        <f>J72+K72</f>
        <v>0</v>
      </c>
      <c r="M72" s="320"/>
      <c r="N72" s="60"/>
      <c r="O72" s="114">
        <f>M72+N72</f>
        <v>0</v>
      </c>
      <c r="P72" s="367"/>
    </row>
    <row r="73" spans="1:16" ht="36" x14ac:dyDescent="0.25">
      <c r="A73" s="38">
        <v>1227</v>
      </c>
      <c r="B73" s="57" t="s">
        <v>64</v>
      </c>
      <c r="C73" s="58">
        <f t="shared" si="0"/>
        <v>21272</v>
      </c>
      <c r="D73" s="229">
        <v>21272</v>
      </c>
      <c r="E73" s="389"/>
      <c r="F73" s="400">
        <f>D73+E73</f>
        <v>21272</v>
      </c>
      <c r="G73" s="229"/>
      <c r="H73" s="261"/>
      <c r="I73" s="114">
        <f>G73+H73</f>
        <v>0</v>
      </c>
      <c r="J73" s="261"/>
      <c r="K73" s="60"/>
      <c r="L73" s="114">
        <f>J73+K73</f>
        <v>0</v>
      </c>
      <c r="M73" s="320"/>
      <c r="N73" s="60"/>
      <c r="O73" s="114">
        <f>M73+N73</f>
        <v>0</v>
      </c>
      <c r="P73" s="367"/>
    </row>
    <row r="74" spans="1:16" ht="49.5" customHeight="1" x14ac:dyDescent="0.25">
      <c r="A74" s="38">
        <v>1228</v>
      </c>
      <c r="B74" s="57" t="s">
        <v>298</v>
      </c>
      <c r="C74" s="58">
        <f t="shared" si="0"/>
        <v>1540</v>
      </c>
      <c r="D74" s="229">
        <v>1540</v>
      </c>
      <c r="E74" s="389"/>
      <c r="F74" s="400">
        <f>D74+E74</f>
        <v>1540</v>
      </c>
      <c r="G74" s="229"/>
      <c r="H74" s="261"/>
      <c r="I74" s="114">
        <f>G74+H74</f>
        <v>0</v>
      </c>
      <c r="J74" s="261"/>
      <c r="K74" s="60"/>
      <c r="L74" s="114">
        <f>J74+K74</f>
        <v>0</v>
      </c>
      <c r="M74" s="320"/>
      <c r="N74" s="60"/>
      <c r="O74" s="114">
        <f>M74+N74</f>
        <v>0</v>
      </c>
      <c r="P74" s="367"/>
    </row>
    <row r="75" spans="1:16" x14ac:dyDescent="0.25">
      <c r="A75" s="101">
        <v>2000</v>
      </c>
      <c r="B75" s="101" t="s">
        <v>65</v>
      </c>
      <c r="C75" s="102">
        <f t="shared" si="0"/>
        <v>95820</v>
      </c>
      <c r="D75" s="226">
        <f t="shared" ref="D75:O75" si="17">SUM(D76,D83,D130,D164,D165,D172)</f>
        <v>75571</v>
      </c>
      <c r="E75" s="386">
        <f t="shared" si="17"/>
        <v>0</v>
      </c>
      <c r="F75" s="410">
        <f t="shared" si="17"/>
        <v>75571</v>
      </c>
      <c r="G75" s="226">
        <f t="shared" si="17"/>
        <v>0</v>
      </c>
      <c r="H75" s="259">
        <f t="shared" si="17"/>
        <v>0</v>
      </c>
      <c r="I75" s="104">
        <f t="shared" si="17"/>
        <v>0</v>
      </c>
      <c r="J75" s="259">
        <f t="shared" si="17"/>
        <v>20249</v>
      </c>
      <c r="K75" s="103">
        <f t="shared" si="17"/>
        <v>0</v>
      </c>
      <c r="L75" s="104">
        <f t="shared" si="17"/>
        <v>20249</v>
      </c>
      <c r="M75" s="102">
        <f t="shared" si="17"/>
        <v>0</v>
      </c>
      <c r="N75" s="103">
        <f t="shared" si="17"/>
        <v>0</v>
      </c>
      <c r="O75" s="104">
        <f t="shared" si="17"/>
        <v>0</v>
      </c>
      <c r="P75" s="694"/>
    </row>
    <row r="76" spans="1:16" ht="24" hidden="1" x14ac:dyDescent="0.25">
      <c r="A76" s="46">
        <v>2100</v>
      </c>
      <c r="B76" s="105" t="s">
        <v>66</v>
      </c>
      <c r="C76" s="47">
        <f t="shared" si="0"/>
        <v>0</v>
      </c>
      <c r="D76" s="227">
        <f t="shared" ref="D76:O76" si="18">SUM(D77,D80)</f>
        <v>0</v>
      </c>
      <c r="E76" s="387">
        <f t="shared" si="18"/>
        <v>0</v>
      </c>
      <c r="F76" s="402">
        <f t="shared" si="18"/>
        <v>0</v>
      </c>
      <c r="G76" s="227">
        <f t="shared" si="18"/>
        <v>0</v>
      </c>
      <c r="H76" s="106">
        <f t="shared" si="18"/>
        <v>0</v>
      </c>
      <c r="I76" s="117">
        <f t="shared" si="18"/>
        <v>0</v>
      </c>
      <c r="J76" s="106">
        <f t="shared" si="18"/>
        <v>0</v>
      </c>
      <c r="K76" s="50">
        <f t="shared" si="18"/>
        <v>0</v>
      </c>
      <c r="L76" s="117">
        <f t="shared" si="18"/>
        <v>0</v>
      </c>
      <c r="M76" s="47">
        <f t="shared" si="18"/>
        <v>0</v>
      </c>
      <c r="N76" s="50">
        <f t="shared" si="18"/>
        <v>0</v>
      </c>
      <c r="O76" s="117">
        <f t="shared" si="18"/>
        <v>0</v>
      </c>
      <c r="P76" s="693"/>
    </row>
    <row r="77" spans="1:16" ht="24" hidden="1" x14ac:dyDescent="0.25">
      <c r="A77" s="581">
        <v>2110</v>
      </c>
      <c r="B77" s="52" t="s">
        <v>67</v>
      </c>
      <c r="C77" s="53">
        <f t="shared" si="0"/>
        <v>0</v>
      </c>
      <c r="D77" s="232">
        <f t="shared" ref="D77:O77" si="19">SUM(D78:D79)</f>
        <v>0</v>
      </c>
      <c r="E77" s="388">
        <f t="shared" si="19"/>
        <v>0</v>
      </c>
      <c r="F77" s="411">
        <f t="shared" si="19"/>
        <v>0</v>
      </c>
      <c r="G77" s="232">
        <f t="shared" si="19"/>
        <v>0</v>
      </c>
      <c r="H77" s="263">
        <f t="shared" si="19"/>
        <v>0</v>
      </c>
      <c r="I77" s="120">
        <f t="shared" si="19"/>
        <v>0</v>
      </c>
      <c r="J77" s="263">
        <f t="shared" si="19"/>
        <v>0</v>
      </c>
      <c r="K77" s="119">
        <f t="shared" si="19"/>
        <v>0</v>
      </c>
      <c r="L77" s="120">
        <f t="shared" si="19"/>
        <v>0</v>
      </c>
      <c r="M77" s="53">
        <f t="shared" si="19"/>
        <v>0</v>
      </c>
      <c r="N77" s="119">
        <f t="shared" si="19"/>
        <v>0</v>
      </c>
      <c r="O77" s="120">
        <f t="shared" si="19"/>
        <v>0</v>
      </c>
      <c r="P77" s="366"/>
    </row>
    <row r="78" spans="1:16" hidden="1" x14ac:dyDescent="0.25">
      <c r="A78" s="38">
        <v>2111</v>
      </c>
      <c r="B78" s="57" t="s">
        <v>68</v>
      </c>
      <c r="C78" s="58">
        <f t="shared" si="0"/>
        <v>0</v>
      </c>
      <c r="D78" s="229"/>
      <c r="E78" s="389"/>
      <c r="F78" s="400">
        <f>D78+E78</f>
        <v>0</v>
      </c>
      <c r="G78" s="229"/>
      <c r="H78" s="261"/>
      <c r="I78" s="114">
        <f>G78+H78</f>
        <v>0</v>
      </c>
      <c r="J78" s="261"/>
      <c r="K78" s="60"/>
      <c r="L78" s="114">
        <f>J78+K78</f>
        <v>0</v>
      </c>
      <c r="M78" s="320"/>
      <c r="N78" s="60"/>
      <c r="O78" s="114">
        <f>M78+N78</f>
        <v>0</v>
      </c>
      <c r="P78" s="367"/>
    </row>
    <row r="79" spans="1:16" ht="24" hidden="1" x14ac:dyDescent="0.25">
      <c r="A79" s="38">
        <v>2112</v>
      </c>
      <c r="B79" s="57" t="s">
        <v>69</v>
      </c>
      <c r="C79" s="58">
        <f t="shared" si="0"/>
        <v>0</v>
      </c>
      <c r="D79" s="229"/>
      <c r="E79" s="389"/>
      <c r="F79" s="400">
        <f>D79+E79</f>
        <v>0</v>
      </c>
      <c r="G79" s="229"/>
      <c r="H79" s="261"/>
      <c r="I79" s="114">
        <f>G79+H79</f>
        <v>0</v>
      </c>
      <c r="J79" s="261"/>
      <c r="K79" s="60"/>
      <c r="L79" s="114">
        <f>J79+K79</f>
        <v>0</v>
      </c>
      <c r="M79" s="320"/>
      <c r="N79" s="60"/>
      <c r="O79" s="114">
        <f>M79+N79</f>
        <v>0</v>
      </c>
      <c r="P79" s="367"/>
    </row>
    <row r="80" spans="1:16" ht="24" hidden="1" x14ac:dyDescent="0.25">
      <c r="A80" s="112">
        <v>2120</v>
      </c>
      <c r="B80" s="57" t="s">
        <v>70</v>
      </c>
      <c r="C80" s="58">
        <f t="shared" si="0"/>
        <v>0</v>
      </c>
      <c r="D80" s="230">
        <f t="shared" ref="D80:O80" si="20">SUM(D81:D82)</f>
        <v>0</v>
      </c>
      <c r="E80" s="392">
        <f t="shared" si="20"/>
        <v>0</v>
      </c>
      <c r="F80" s="400">
        <f t="shared" si="20"/>
        <v>0</v>
      </c>
      <c r="G80" s="230">
        <f t="shared" si="20"/>
        <v>0</v>
      </c>
      <c r="H80" s="121">
        <f t="shared" si="20"/>
        <v>0</v>
      </c>
      <c r="I80" s="114">
        <f t="shared" si="20"/>
        <v>0</v>
      </c>
      <c r="J80" s="121">
        <f t="shared" si="20"/>
        <v>0</v>
      </c>
      <c r="K80" s="113">
        <f t="shared" si="20"/>
        <v>0</v>
      </c>
      <c r="L80" s="114">
        <f t="shared" si="20"/>
        <v>0</v>
      </c>
      <c r="M80" s="58">
        <f t="shared" si="20"/>
        <v>0</v>
      </c>
      <c r="N80" s="113">
        <f t="shared" si="20"/>
        <v>0</v>
      </c>
      <c r="O80" s="114">
        <f t="shared" si="20"/>
        <v>0</v>
      </c>
      <c r="P80" s="367"/>
    </row>
    <row r="81" spans="1:16" hidden="1" x14ac:dyDescent="0.25">
      <c r="A81" s="38">
        <v>2121</v>
      </c>
      <c r="B81" s="57" t="s">
        <v>68</v>
      </c>
      <c r="C81" s="58">
        <f t="shared" si="0"/>
        <v>0</v>
      </c>
      <c r="D81" s="229"/>
      <c r="E81" s="389"/>
      <c r="F81" s="400">
        <f>D81+E81</f>
        <v>0</v>
      </c>
      <c r="G81" s="229"/>
      <c r="H81" s="261"/>
      <c r="I81" s="114">
        <f>G81+H81</f>
        <v>0</v>
      </c>
      <c r="J81" s="261"/>
      <c r="K81" s="60"/>
      <c r="L81" s="114">
        <f>J81+K81</f>
        <v>0</v>
      </c>
      <c r="M81" s="320"/>
      <c r="N81" s="60"/>
      <c r="O81" s="114">
        <f>M81+N81</f>
        <v>0</v>
      </c>
      <c r="P81" s="367"/>
    </row>
    <row r="82" spans="1:16" ht="24" hidden="1" x14ac:dyDescent="0.25">
      <c r="A82" s="38">
        <v>2122</v>
      </c>
      <c r="B82" s="57" t="s">
        <v>69</v>
      </c>
      <c r="C82" s="58">
        <f t="shared" si="0"/>
        <v>0</v>
      </c>
      <c r="D82" s="229"/>
      <c r="E82" s="389"/>
      <c r="F82" s="400">
        <f>D82+E82</f>
        <v>0</v>
      </c>
      <c r="G82" s="229"/>
      <c r="H82" s="261"/>
      <c r="I82" s="114">
        <f>G82+H82</f>
        <v>0</v>
      </c>
      <c r="J82" s="261"/>
      <c r="K82" s="60"/>
      <c r="L82" s="114">
        <f>J82+K82</f>
        <v>0</v>
      </c>
      <c r="M82" s="320"/>
      <c r="N82" s="60"/>
      <c r="O82" s="114">
        <f>M82+N82</f>
        <v>0</v>
      </c>
      <c r="P82" s="367"/>
    </row>
    <row r="83" spans="1:16" x14ac:dyDescent="0.25">
      <c r="A83" s="46">
        <v>2200</v>
      </c>
      <c r="B83" s="105" t="s">
        <v>71</v>
      </c>
      <c r="C83" s="47">
        <f t="shared" si="0"/>
        <v>85519</v>
      </c>
      <c r="D83" s="227">
        <f t="shared" ref="D83:O83" si="21">SUM(D84,D89,D95,D103,D112,D116,D122,D128)</f>
        <v>68122</v>
      </c>
      <c r="E83" s="387">
        <f t="shared" si="21"/>
        <v>0</v>
      </c>
      <c r="F83" s="402">
        <f t="shared" si="21"/>
        <v>68122</v>
      </c>
      <c r="G83" s="227">
        <f t="shared" si="21"/>
        <v>0</v>
      </c>
      <c r="H83" s="106">
        <f t="shared" si="21"/>
        <v>0</v>
      </c>
      <c r="I83" s="117">
        <f t="shared" si="21"/>
        <v>0</v>
      </c>
      <c r="J83" s="106">
        <f t="shared" si="21"/>
        <v>17397</v>
      </c>
      <c r="K83" s="50">
        <f t="shared" si="21"/>
        <v>0</v>
      </c>
      <c r="L83" s="117">
        <f t="shared" si="21"/>
        <v>17397</v>
      </c>
      <c r="M83" s="164">
        <f t="shared" si="21"/>
        <v>0</v>
      </c>
      <c r="N83" s="165">
        <f t="shared" si="21"/>
        <v>0</v>
      </c>
      <c r="O83" s="166">
        <f t="shared" si="21"/>
        <v>0</v>
      </c>
      <c r="P83" s="695"/>
    </row>
    <row r="84" spans="1:16" ht="24" x14ac:dyDescent="0.25">
      <c r="A84" s="107">
        <v>2210</v>
      </c>
      <c r="B84" s="78" t="s">
        <v>72</v>
      </c>
      <c r="C84" s="84">
        <f t="shared" si="0"/>
        <v>6194</v>
      </c>
      <c r="D84" s="132">
        <f t="shared" ref="D84:O84" si="22">SUM(D85:D88)</f>
        <v>6094</v>
      </c>
      <c r="E84" s="516">
        <f t="shared" si="22"/>
        <v>0</v>
      </c>
      <c r="F84" s="533">
        <f t="shared" si="22"/>
        <v>6094</v>
      </c>
      <c r="G84" s="132">
        <f t="shared" si="22"/>
        <v>0</v>
      </c>
      <c r="H84" s="205">
        <f t="shared" si="22"/>
        <v>0</v>
      </c>
      <c r="I84" s="109">
        <f t="shared" si="22"/>
        <v>0</v>
      </c>
      <c r="J84" s="205">
        <f t="shared" si="22"/>
        <v>100</v>
      </c>
      <c r="K84" s="108">
        <f t="shared" si="22"/>
        <v>0</v>
      </c>
      <c r="L84" s="109">
        <f t="shared" si="22"/>
        <v>100</v>
      </c>
      <c r="M84" s="84">
        <f t="shared" si="22"/>
        <v>0</v>
      </c>
      <c r="N84" s="108">
        <f t="shared" si="22"/>
        <v>0</v>
      </c>
      <c r="O84" s="109">
        <f t="shared" si="22"/>
        <v>0</v>
      </c>
      <c r="P84" s="692"/>
    </row>
    <row r="85" spans="1:16" ht="24" hidden="1" x14ac:dyDescent="0.25">
      <c r="A85" s="33">
        <v>2211</v>
      </c>
      <c r="B85" s="52" t="s">
        <v>73</v>
      </c>
      <c r="C85" s="53">
        <f t="shared" ref="C85:C148" si="23">F85+I85+L85+O85</f>
        <v>0</v>
      </c>
      <c r="D85" s="228"/>
      <c r="E85" s="393"/>
      <c r="F85" s="411">
        <f>D85+E85</f>
        <v>0</v>
      </c>
      <c r="G85" s="228"/>
      <c r="H85" s="260"/>
      <c r="I85" s="120">
        <f>G85+H85</f>
        <v>0</v>
      </c>
      <c r="J85" s="260"/>
      <c r="K85" s="55"/>
      <c r="L85" s="120">
        <f>J85+K85</f>
        <v>0</v>
      </c>
      <c r="M85" s="319"/>
      <c r="N85" s="55"/>
      <c r="O85" s="120">
        <f>M85+N85</f>
        <v>0</v>
      </c>
      <c r="P85" s="366"/>
    </row>
    <row r="86" spans="1:16" ht="36" x14ac:dyDescent="0.25">
      <c r="A86" s="38">
        <v>2212</v>
      </c>
      <c r="B86" s="57" t="s">
        <v>74</v>
      </c>
      <c r="C86" s="58">
        <f t="shared" si="23"/>
        <v>4947</v>
      </c>
      <c r="D86" s="229">
        <v>4897</v>
      </c>
      <c r="E86" s="389"/>
      <c r="F86" s="400">
        <f>D86+E86</f>
        <v>4897</v>
      </c>
      <c r="G86" s="229"/>
      <c r="H86" s="261"/>
      <c r="I86" s="114">
        <f>G86+H86</f>
        <v>0</v>
      </c>
      <c r="J86" s="261">
        <v>50</v>
      </c>
      <c r="K86" s="60"/>
      <c r="L86" s="114">
        <f>J86+K86</f>
        <v>50</v>
      </c>
      <c r="M86" s="320"/>
      <c r="N86" s="60"/>
      <c r="O86" s="114">
        <f>M86+N86</f>
        <v>0</v>
      </c>
      <c r="P86" s="367"/>
    </row>
    <row r="87" spans="1:16" ht="24" x14ac:dyDescent="0.25">
      <c r="A87" s="38">
        <v>2214</v>
      </c>
      <c r="B87" s="57" t="s">
        <v>75</v>
      </c>
      <c r="C87" s="58">
        <f t="shared" si="23"/>
        <v>1174</v>
      </c>
      <c r="D87" s="229">
        <v>1124</v>
      </c>
      <c r="E87" s="389"/>
      <c r="F87" s="400">
        <f>D87+E87</f>
        <v>1124</v>
      </c>
      <c r="G87" s="229"/>
      <c r="H87" s="261"/>
      <c r="I87" s="114">
        <f>G87+H87</f>
        <v>0</v>
      </c>
      <c r="J87" s="261">
        <v>50</v>
      </c>
      <c r="K87" s="60"/>
      <c r="L87" s="114">
        <f>J87+K87</f>
        <v>50</v>
      </c>
      <c r="M87" s="320"/>
      <c r="N87" s="60"/>
      <c r="O87" s="114">
        <f>M87+N87</f>
        <v>0</v>
      </c>
      <c r="P87" s="367"/>
    </row>
    <row r="88" spans="1:16" x14ac:dyDescent="0.25">
      <c r="A88" s="38">
        <v>2219</v>
      </c>
      <c r="B88" s="57" t="s">
        <v>76</v>
      </c>
      <c r="C88" s="58">
        <f t="shared" si="23"/>
        <v>73</v>
      </c>
      <c r="D88" s="229">
        <v>73</v>
      </c>
      <c r="E88" s="389"/>
      <c r="F88" s="400">
        <f>D88+E88</f>
        <v>73</v>
      </c>
      <c r="G88" s="229"/>
      <c r="H88" s="261"/>
      <c r="I88" s="114">
        <f>G88+H88</f>
        <v>0</v>
      </c>
      <c r="J88" s="261"/>
      <c r="K88" s="60"/>
      <c r="L88" s="114">
        <f>J88+K88</f>
        <v>0</v>
      </c>
      <c r="M88" s="320"/>
      <c r="N88" s="60"/>
      <c r="O88" s="114">
        <f>M88+N88</f>
        <v>0</v>
      </c>
      <c r="P88" s="367"/>
    </row>
    <row r="89" spans="1:16" ht="24" x14ac:dyDescent="0.25">
      <c r="A89" s="112">
        <v>2220</v>
      </c>
      <c r="B89" s="57" t="s">
        <v>77</v>
      </c>
      <c r="C89" s="58">
        <f t="shared" si="23"/>
        <v>68853</v>
      </c>
      <c r="D89" s="230">
        <f t="shared" ref="D89:O89" si="24">SUM(D90:D94)</f>
        <v>54096</v>
      </c>
      <c r="E89" s="392">
        <f t="shared" si="24"/>
        <v>0</v>
      </c>
      <c r="F89" s="400">
        <f t="shared" si="24"/>
        <v>54096</v>
      </c>
      <c r="G89" s="230">
        <f t="shared" si="24"/>
        <v>0</v>
      </c>
      <c r="H89" s="121">
        <f t="shared" si="24"/>
        <v>0</v>
      </c>
      <c r="I89" s="114">
        <f t="shared" si="24"/>
        <v>0</v>
      </c>
      <c r="J89" s="121">
        <f t="shared" si="24"/>
        <v>14757</v>
      </c>
      <c r="K89" s="113">
        <f t="shared" si="24"/>
        <v>0</v>
      </c>
      <c r="L89" s="114">
        <f t="shared" si="24"/>
        <v>14757</v>
      </c>
      <c r="M89" s="58">
        <f t="shared" si="24"/>
        <v>0</v>
      </c>
      <c r="N89" s="113">
        <f t="shared" si="24"/>
        <v>0</v>
      </c>
      <c r="O89" s="114">
        <f t="shared" si="24"/>
        <v>0</v>
      </c>
      <c r="P89" s="367"/>
    </row>
    <row r="90" spans="1:16" ht="24" x14ac:dyDescent="0.25">
      <c r="A90" s="38">
        <v>2221</v>
      </c>
      <c r="B90" s="57" t="s">
        <v>289</v>
      </c>
      <c r="C90" s="58">
        <f t="shared" si="23"/>
        <v>35430</v>
      </c>
      <c r="D90" s="229">
        <v>29885</v>
      </c>
      <c r="E90" s="389"/>
      <c r="F90" s="400">
        <f>D90+E90</f>
        <v>29885</v>
      </c>
      <c r="G90" s="229"/>
      <c r="H90" s="261"/>
      <c r="I90" s="114">
        <f>G90+H90</f>
        <v>0</v>
      </c>
      <c r="J90" s="261">
        <v>5545</v>
      </c>
      <c r="K90" s="60"/>
      <c r="L90" s="114">
        <f>J90+K90</f>
        <v>5545</v>
      </c>
      <c r="M90" s="320"/>
      <c r="N90" s="60"/>
      <c r="O90" s="114">
        <f>M90+N90</f>
        <v>0</v>
      </c>
      <c r="P90" s="367"/>
    </row>
    <row r="91" spans="1:16" x14ac:dyDescent="0.25">
      <c r="A91" s="38">
        <v>2222</v>
      </c>
      <c r="B91" s="57" t="s">
        <v>78</v>
      </c>
      <c r="C91" s="58">
        <f t="shared" si="23"/>
        <v>3230</v>
      </c>
      <c r="D91" s="229">
        <v>2445</v>
      </c>
      <c r="E91" s="389"/>
      <c r="F91" s="400">
        <f>D91+E91</f>
        <v>2445</v>
      </c>
      <c r="G91" s="229"/>
      <c r="H91" s="261"/>
      <c r="I91" s="114">
        <f>G91+H91</f>
        <v>0</v>
      </c>
      <c r="J91" s="261">
        <v>785</v>
      </c>
      <c r="K91" s="60"/>
      <c r="L91" s="114">
        <f>J91+K91</f>
        <v>785</v>
      </c>
      <c r="M91" s="320"/>
      <c r="N91" s="60"/>
      <c r="O91" s="114">
        <f>M91+N91</f>
        <v>0</v>
      </c>
      <c r="P91" s="367"/>
    </row>
    <row r="92" spans="1:16" x14ac:dyDescent="0.25">
      <c r="A92" s="38">
        <v>2223</v>
      </c>
      <c r="B92" s="57" t="s">
        <v>79</v>
      </c>
      <c r="C92" s="58">
        <f t="shared" si="23"/>
        <v>28350</v>
      </c>
      <c r="D92" s="229">
        <v>21123</v>
      </c>
      <c r="E92" s="389"/>
      <c r="F92" s="400">
        <f>D92+E92</f>
        <v>21123</v>
      </c>
      <c r="G92" s="229"/>
      <c r="H92" s="261"/>
      <c r="I92" s="114">
        <f>G92+H92</f>
        <v>0</v>
      </c>
      <c r="J92" s="261">
        <v>7227</v>
      </c>
      <c r="K92" s="60"/>
      <c r="L92" s="114">
        <f>J92+K92</f>
        <v>7227</v>
      </c>
      <c r="M92" s="320"/>
      <c r="N92" s="60"/>
      <c r="O92" s="114">
        <f>M92+N92</f>
        <v>0</v>
      </c>
      <c r="P92" s="367"/>
    </row>
    <row r="93" spans="1:16" ht="48" x14ac:dyDescent="0.25">
      <c r="A93" s="38">
        <v>2224</v>
      </c>
      <c r="B93" s="57" t="s">
        <v>299</v>
      </c>
      <c r="C93" s="58">
        <f t="shared" si="23"/>
        <v>1843</v>
      </c>
      <c r="D93" s="229">
        <v>643</v>
      </c>
      <c r="E93" s="389"/>
      <c r="F93" s="400">
        <f>D93+E93</f>
        <v>643</v>
      </c>
      <c r="G93" s="229"/>
      <c r="H93" s="261"/>
      <c r="I93" s="114">
        <f>G93+H93</f>
        <v>0</v>
      </c>
      <c r="J93" s="261">
        <v>1200</v>
      </c>
      <c r="K93" s="60"/>
      <c r="L93" s="114">
        <f>J93+K93</f>
        <v>1200</v>
      </c>
      <c r="M93" s="320"/>
      <c r="N93" s="60"/>
      <c r="O93" s="114">
        <f>M93+N93</f>
        <v>0</v>
      </c>
      <c r="P93" s="367"/>
    </row>
    <row r="94" spans="1:16" ht="24" hidden="1" x14ac:dyDescent="0.25">
      <c r="A94" s="38">
        <v>2229</v>
      </c>
      <c r="B94" s="57" t="s">
        <v>80</v>
      </c>
      <c r="C94" s="58">
        <f t="shared" si="23"/>
        <v>0</v>
      </c>
      <c r="D94" s="229"/>
      <c r="E94" s="389"/>
      <c r="F94" s="400">
        <f>D94+E94</f>
        <v>0</v>
      </c>
      <c r="G94" s="229"/>
      <c r="H94" s="261"/>
      <c r="I94" s="114">
        <f>G94+H94</f>
        <v>0</v>
      </c>
      <c r="J94" s="261"/>
      <c r="K94" s="60"/>
      <c r="L94" s="114">
        <f>J94+K94</f>
        <v>0</v>
      </c>
      <c r="M94" s="320"/>
      <c r="N94" s="60"/>
      <c r="O94" s="114">
        <f>M94+N94</f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23"/>
        <v>1341</v>
      </c>
      <c r="D95" s="230">
        <f t="shared" ref="D95:O95" si="25">SUM(D96:D102)</f>
        <v>1033</v>
      </c>
      <c r="E95" s="392">
        <f t="shared" si="25"/>
        <v>0</v>
      </c>
      <c r="F95" s="400">
        <f t="shared" si="25"/>
        <v>1033</v>
      </c>
      <c r="G95" s="230">
        <f t="shared" si="25"/>
        <v>0</v>
      </c>
      <c r="H95" s="121">
        <f t="shared" si="25"/>
        <v>0</v>
      </c>
      <c r="I95" s="114">
        <f t="shared" si="25"/>
        <v>0</v>
      </c>
      <c r="J95" s="121">
        <f t="shared" si="25"/>
        <v>308</v>
      </c>
      <c r="K95" s="113">
        <f t="shared" si="25"/>
        <v>0</v>
      </c>
      <c r="L95" s="114">
        <f t="shared" si="25"/>
        <v>308</v>
      </c>
      <c r="M95" s="58">
        <f t="shared" si="25"/>
        <v>0</v>
      </c>
      <c r="N95" s="113">
        <f t="shared" si="25"/>
        <v>0</v>
      </c>
      <c r="O95" s="114">
        <f t="shared" si="25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23"/>
        <v>0</v>
      </c>
      <c r="D96" s="229"/>
      <c r="E96" s="389"/>
      <c r="F96" s="400">
        <f t="shared" ref="F96:F102" si="26">D96+E96</f>
        <v>0</v>
      </c>
      <c r="G96" s="229"/>
      <c r="H96" s="261"/>
      <c r="I96" s="114">
        <f t="shared" ref="I96:I102" si="27">G96+H96</f>
        <v>0</v>
      </c>
      <c r="J96" s="261"/>
      <c r="K96" s="60"/>
      <c r="L96" s="114">
        <f t="shared" ref="L96:L102" si="28">J96+K96</f>
        <v>0</v>
      </c>
      <c r="M96" s="320"/>
      <c r="N96" s="60"/>
      <c r="O96" s="114">
        <f t="shared" ref="O96:O102" si="29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23"/>
        <v>0</v>
      </c>
      <c r="D97" s="229"/>
      <c r="E97" s="389"/>
      <c r="F97" s="400">
        <f t="shared" si="26"/>
        <v>0</v>
      </c>
      <c r="G97" s="229"/>
      <c r="H97" s="261"/>
      <c r="I97" s="114">
        <f t="shared" si="27"/>
        <v>0</v>
      </c>
      <c r="J97" s="261"/>
      <c r="K97" s="60"/>
      <c r="L97" s="114">
        <f t="shared" si="28"/>
        <v>0</v>
      </c>
      <c r="M97" s="320"/>
      <c r="N97" s="60"/>
      <c r="O97" s="114">
        <f t="shared" si="29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23"/>
        <v>0</v>
      </c>
      <c r="D98" s="228"/>
      <c r="E98" s="393"/>
      <c r="F98" s="411">
        <f t="shared" si="26"/>
        <v>0</v>
      </c>
      <c r="G98" s="228"/>
      <c r="H98" s="260"/>
      <c r="I98" s="120">
        <f t="shared" si="27"/>
        <v>0</v>
      </c>
      <c r="J98" s="260"/>
      <c r="K98" s="55"/>
      <c r="L98" s="120">
        <f t="shared" si="28"/>
        <v>0</v>
      </c>
      <c r="M98" s="319"/>
      <c r="N98" s="55"/>
      <c r="O98" s="120">
        <f t="shared" si="29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23"/>
        <v>0</v>
      </c>
      <c r="D99" s="229"/>
      <c r="E99" s="389"/>
      <c r="F99" s="400">
        <f t="shared" si="26"/>
        <v>0</v>
      </c>
      <c r="G99" s="229"/>
      <c r="H99" s="261"/>
      <c r="I99" s="114">
        <f t="shared" si="27"/>
        <v>0</v>
      </c>
      <c r="J99" s="261"/>
      <c r="K99" s="60"/>
      <c r="L99" s="114">
        <f t="shared" si="28"/>
        <v>0</v>
      </c>
      <c r="M99" s="320"/>
      <c r="N99" s="60"/>
      <c r="O99" s="114">
        <f t="shared" si="29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23"/>
        <v>0</v>
      </c>
      <c r="D100" s="229"/>
      <c r="E100" s="389"/>
      <c r="F100" s="400">
        <f t="shared" si="26"/>
        <v>0</v>
      </c>
      <c r="G100" s="229"/>
      <c r="H100" s="261"/>
      <c r="I100" s="114">
        <f t="shared" si="27"/>
        <v>0</v>
      </c>
      <c r="J100" s="261"/>
      <c r="K100" s="60"/>
      <c r="L100" s="114">
        <f t="shared" si="28"/>
        <v>0</v>
      </c>
      <c r="M100" s="320"/>
      <c r="N100" s="60"/>
      <c r="O100" s="114">
        <f t="shared" si="29"/>
        <v>0</v>
      </c>
      <c r="P100" s="111"/>
    </row>
    <row r="101" spans="1:16" x14ac:dyDescent="0.25">
      <c r="A101" s="38">
        <v>2236</v>
      </c>
      <c r="B101" s="57" t="s">
        <v>87</v>
      </c>
      <c r="C101" s="58">
        <f t="shared" si="23"/>
        <v>246</v>
      </c>
      <c r="D101" s="229"/>
      <c r="E101" s="389"/>
      <c r="F101" s="400">
        <f t="shared" si="26"/>
        <v>0</v>
      </c>
      <c r="G101" s="229"/>
      <c r="H101" s="261"/>
      <c r="I101" s="114">
        <f t="shared" si="27"/>
        <v>0</v>
      </c>
      <c r="J101" s="261">
        <v>246</v>
      </c>
      <c r="K101" s="60"/>
      <c r="L101" s="114">
        <f t="shared" si="28"/>
        <v>246</v>
      </c>
      <c r="M101" s="320"/>
      <c r="N101" s="60"/>
      <c r="O101" s="114">
        <f t="shared" si="29"/>
        <v>0</v>
      </c>
      <c r="P101" s="367"/>
    </row>
    <row r="102" spans="1:16" ht="24" x14ac:dyDescent="0.25">
      <c r="A102" s="38">
        <v>2239</v>
      </c>
      <c r="B102" s="57" t="s">
        <v>88</v>
      </c>
      <c r="C102" s="58">
        <f t="shared" si="23"/>
        <v>1095</v>
      </c>
      <c r="D102" s="229">
        <v>1033</v>
      </c>
      <c r="E102" s="389"/>
      <c r="F102" s="400">
        <f t="shared" si="26"/>
        <v>1033</v>
      </c>
      <c r="G102" s="229"/>
      <c r="H102" s="261"/>
      <c r="I102" s="114">
        <f t="shared" si="27"/>
        <v>0</v>
      </c>
      <c r="J102" s="261">
        <v>62</v>
      </c>
      <c r="K102" s="60"/>
      <c r="L102" s="114">
        <f t="shared" si="28"/>
        <v>62</v>
      </c>
      <c r="M102" s="320"/>
      <c r="N102" s="60"/>
      <c r="O102" s="114">
        <f t="shared" si="29"/>
        <v>0</v>
      </c>
      <c r="P102" s="367"/>
    </row>
    <row r="103" spans="1:16" ht="36" x14ac:dyDescent="0.25">
      <c r="A103" s="112">
        <v>2240</v>
      </c>
      <c r="B103" s="57" t="s">
        <v>89</v>
      </c>
      <c r="C103" s="58">
        <f t="shared" si="23"/>
        <v>8711</v>
      </c>
      <c r="D103" s="230">
        <f t="shared" ref="D103:O103" si="30">SUM(D104:D111)</f>
        <v>6861</v>
      </c>
      <c r="E103" s="392">
        <f t="shared" si="30"/>
        <v>0</v>
      </c>
      <c r="F103" s="400">
        <f t="shared" si="30"/>
        <v>6861</v>
      </c>
      <c r="G103" s="230">
        <f t="shared" si="30"/>
        <v>0</v>
      </c>
      <c r="H103" s="121">
        <f t="shared" si="30"/>
        <v>0</v>
      </c>
      <c r="I103" s="114">
        <f t="shared" si="30"/>
        <v>0</v>
      </c>
      <c r="J103" s="121">
        <f t="shared" si="30"/>
        <v>1850</v>
      </c>
      <c r="K103" s="113">
        <f t="shared" si="30"/>
        <v>0</v>
      </c>
      <c r="L103" s="114">
        <f t="shared" si="30"/>
        <v>1850</v>
      </c>
      <c r="M103" s="58">
        <f t="shared" si="30"/>
        <v>0</v>
      </c>
      <c r="N103" s="113">
        <f t="shared" si="30"/>
        <v>0</v>
      </c>
      <c r="O103" s="114">
        <f t="shared" si="30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23"/>
        <v>0</v>
      </c>
      <c r="D104" s="229"/>
      <c r="E104" s="389"/>
      <c r="F104" s="400">
        <f t="shared" ref="F104:F111" si="31">D104+E104</f>
        <v>0</v>
      </c>
      <c r="G104" s="229"/>
      <c r="H104" s="261"/>
      <c r="I104" s="114">
        <f t="shared" ref="I104:I111" si="32">G104+H104</f>
        <v>0</v>
      </c>
      <c r="J104" s="261"/>
      <c r="K104" s="60"/>
      <c r="L104" s="114">
        <f t="shared" ref="L104:L111" si="33">J104+K104</f>
        <v>0</v>
      </c>
      <c r="M104" s="320"/>
      <c r="N104" s="60"/>
      <c r="O104" s="114">
        <f t="shared" ref="O104:O111" si="34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23"/>
        <v>0</v>
      </c>
      <c r="D105" s="229"/>
      <c r="E105" s="389"/>
      <c r="F105" s="400">
        <f t="shared" si="31"/>
        <v>0</v>
      </c>
      <c r="G105" s="229"/>
      <c r="H105" s="261"/>
      <c r="I105" s="114">
        <f t="shared" si="32"/>
        <v>0</v>
      </c>
      <c r="J105" s="261"/>
      <c r="K105" s="60"/>
      <c r="L105" s="114">
        <f t="shared" si="33"/>
        <v>0</v>
      </c>
      <c r="M105" s="320"/>
      <c r="N105" s="60"/>
      <c r="O105" s="114">
        <f t="shared" si="34"/>
        <v>0</v>
      </c>
      <c r="P105" s="111"/>
    </row>
    <row r="106" spans="1:16" ht="24" x14ac:dyDescent="0.25">
      <c r="A106" s="38">
        <v>2243</v>
      </c>
      <c r="B106" s="57" t="s">
        <v>92</v>
      </c>
      <c r="C106" s="58">
        <f t="shared" si="23"/>
        <v>875</v>
      </c>
      <c r="D106" s="229">
        <v>461</v>
      </c>
      <c r="E106" s="389"/>
      <c r="F106" s="400">
        <f t="shared" si="31"/>
        <v>461</v>
      </c>
      <c r="G106" s="229"/>
      <c r="H106" s="261"/>
      <c r="I106" s="114">
        <f t="shared" si="32"/>
        <v>0</v>
      </c>
      <c r="J106" s="261">
        <v>414</v>
      </c>
      <c r="K106" s="60"/>
      <c r="L106" s="114">
        <f t="shared" si="33"/>
        <v>414</v>
      </c>
      <c r="M106" s="320"/>
      <c r="N106" s="60"/>
      <c r="O106" s="114">
        <f t="shared" si="34"/>
        <v>0</v>
      </c>
      <c r="P106" s="111"/>
    </row>
    <row r="107" spans="1:16" ht="24.75" customHeight="1" x14ac:dyDescent="0.25">
      <c r="A107" s="38">
        <v>2244</v>
      </c>
      <c r="B107" s="57" t="s">
        <v>93</v>
      </c>
      <c r="C107" s="58">
        <f t="shared" si="23"/>
        <v>7281</v>
      </c>
      <c r="D107" s="229">
        <v>6400</v>
      </c>
      <c r="E107" s="696"/>
      <c r="F107" s="400">
        <f t="shared" si="31"/>
        <v>6400</v>
      </c>
      <c r="G107" s="229"/>
      <c r="H107" s="261"/>
      <c r="I107" s="114">
        <f t="shared" si="32"/>
        <v>0</v>
      </c>
      <c r="J107" s="261">
        <v>881</v>
      </c>
      <c r="K107" s="60"/>
      <c r="L107" s="114">
        <f t="shared" si="33"/>
        <v>881</v>
      </c>
      <c r="M107" s="320"/>
      <c r="N107" s="562"/>
      <c r="O107" s="114">
        <f t="shared" si="34"/>
        <v>0</v>
      </c>
      <c r="P107" s="367"/>
    </row>
    <row r="108" spans="1:16" ht="24" hidden="1" x14ac:dyDescent="0.25">
      <c r="A108" s="38">
        <v>2246</v>
      </c>
      <c r="B108" s="57" t="s">
        <v>94</v>
      </c>
      <c r="C108" s="58">
        <f t="shared" si="23"/>
        <v>0</v>
      </c>
      <c r="D108" s="229"/>
      <c r="E108" s="389"/>
      <c r="F108" s="400">
        <f t="shared" si="31"/>
        <v>0</v>
      </c>
      <c r="G108" s="229"/>
      <c r="H108" s="261"/>
      <c r="I108" s="114">
        <f t="shared" si="32"/>
        <v>0</v>
      </c>
      <c r="J108" s="261"/>
      <c r="K108" s="60"/>
      <c r="L108" s="114">
        <f t="shared" si="33"/>
        <v>0</v>
      </c>
      <c r="M108" s="320"/>
      <c r="N108" s="60"/>
      <c r="O108" s="114">
        <f t="shared" si="34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23"/>
        <v>0</v>
      </c>
      <c r="D109" s="229"/>
      <c r="E109" s="389"/>
      <c r="F109" s="400">
        <f t="shared" si="31"/>
        <v>0</v>
      </c>
      <c r="G109" s="229"/>
      <c r="H109" s="261"/>
      <c r="I109" s="114">
        <f t="shared" si="32"/>
        <v>0</v>
      </c>
      <c r="J109" s="261"/>
      <c r="K109" s="60"/>
      <c r="L109" s="114">
        <f t="shared" si="33"/>
        <v>0</v>
      </c>
      <c r="M109" s="320"/>
      <c r="N109" s="60"/>
      <c r="O109" s="114">
        <f t="shared" si="34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23"/>
        <v>0</v>
      </c>
      <c r="D110" s="229"/>
      <c r="E110" s="389"/>
      <c r="F110" s="400">
        <f t="shared" si="31"/>
        <v>0</v>
      </c>
      <c r="G110" s="229"/>
      <c r="H110" s="261"/>
      <c r="I110" s="114">
        <f t="shared" si="32"/>
        <v>0</v>
      </c>
      <c r="J110" s="261"/>
      <c r="K110" s="60"/>
      <c r="L110" s="114">
        <f t="shared" si="33"/>
        <v>0</v>
      </c>
      <c r="M110" s="320"/>
      <c r="N110" s="60"/>
      <c r="O110" s="114">
        <f t="shared" si="34"/>
        <v>0</v>
      </c>
      <c r="P110" s="111"/>
    </row>
    <row r="111" spans="1:16" ht="24" x14ac:dyDescent="0.25">
      <c r="A111" s="38">
        <v>2249</v>
      </c>
      <c r="B111" s="57" t="s">
        <v>96</v>
      </c>
      <c r="C111" s="58">
        <f t="shared" si="23"/>
        <v>555</v>
      </c>
      <c r="D111" s="229"/>
      <c r="E111" s="389"/>
      <c r="F111" s="400">
        <f t="shared" si="31"/>
        <v>0</v>
      </c>
      <c r="G111" s="229"/>
      <c r="H111" s="261"/>
      <c r="I111" s="114">
        <f t="shared" si="32"/>
        <v>0</v>
      </c>
      <c r="J111" s="261">
        <v>555</v>
      </c>
      <c r="K111" s="60"/>
      <c r="L111" s="114">
        <f t="shared" si="33"/>
        <v>555</v>
      </c>
      <c r="M111" s="320"/>
      <c r="N111" s="60"/>
      <c r="O111" s="114">
        <f t="shared" si="34"/>
        <v>0</v>
      </c>
      <c r="P111" s="367"/>
    </row>
    <row r="112" spans="1:16" x14ac:dyDescent="0.25">
      <c r="A112" s="112">
        <v>2250</v>
      </c>
      <c r="B112" s="57" t="s">
        <v>97</v>
      </c>
      <c r="C112" s="58">
        <f t="shared" si="23"/>
        <v>150</v>
      </c>
      <c r="D112" s="230">
        <f t="shared" ref="D112:O112" si="35">SUM(D113:D115)</f>
        <v>0</v>
      </c>
      <c r="E112" s="392">
        <f t="shared" si="35"/>
        <v>0</v>
      </c>
      <c r="F112" s="400">
        <f t="shared" si="35"/>
        <v>0</v>
      </c>
      <c r="G112" s="230">
        <f t="shared" si="35"/>
        <v>0</v>
      </c>
      <c r="H112" s="121">
        <f t="shared" si="35"/>
        <v>0</v>
      </c>
      <c r="I112" s="114">
        <f t="shared" si="35"/>
        <v>0</v>
      </c>
      <c r="J112" s="121">
        <f t="shared" si="35"/>
        <v>150</v>
      </c>
      <c r="K112" s="113">
        <f t="shared" si="35"/>
        <v>0</v>
      </c>
      <c r="L112" s="114">
        <f t="shared" si="35"/>
        <v>150</v>
      </c>
      <c r="M112" s="58">
        <f t="shared" si="35"/>
        <v>0</v>
      </c>
      <c r="N112" s="113">
        <f t="shared" si="35"/>
        <v>0</v>
      </c>
      <c r="O112" s="114">
        <f t="shared" si="35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23"/>
        <v>0</v>
      </c>
      <c r="D113" s="229"/>
      <c r="E113" s="389"/>
      <c r="F113" s="400">
        <f>D113+E113</f>
        <v>0</v>
      </c>
      <c r="G113" s="229"/>
      <c r="H113" s="261"/>
      <c r="I113" s="114">
        <f>G113+H113</f>
        <v>0</v>
      </c>
      <c r="J113" s="261"/>
      <c r="K113" s="60"/>
      <c r="L113" s="114">
        <f>J113+K113</f>
        <v>0</v>
      </c>
      <c r="M113" s="320"/>
      <c r="N113" s="60"/>
      <c r="O113" s="114">
        <f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23"/>
        <v>0</v>
      </c>
      <c r="D114" s="229"/>
      <c r="E114" s="389"/>
      <c r="F114" s="400">
        <f>D114+E114</f>
        <v>0</v>
      </c>
      <c r="G114" s="229"/>
      <c r="H114" s="261"/>
      <c r="I114" s="114">
        <f>G114+H114</f>
        <v>0</v>
      </c>
      <c r="J114" s="261"/>
      <c r="K114" s="60"/>
      <c r="L114" s="114">
        <f>J114+K114</f>
        <v>0</v>
      </c>
      <c r="M114" s="320"/>
      <c r="N114" s="60"/>
      <c r="O114" s="114">
        <f>M114+N114</f>
        <v>0</v>
      </c>
      <c r="P114" s="111"/>
    </row>
    <row r="115" spans="1:16" ht="24" x14ac:dyDescent="0.25">
      <c r="A115" s="38">
        <v>2259</v>
      </c>
      <c r="B115" s="57" t="s">
        <v>100</v>
      </c>
      <c r="C115" s="58">
        <f t="shared" si="23"/>
        <v>150</v>
      </c>
      <c r="D115" s="229"/>
      <c r="E115" s="389"/>
      <c r="F115" s="400">
        <f>D115+E115</f>
        <v>0</v>
      </c>
      <c r="G115" s="229"/>
      <c r="H115" s="261"/>
      <c r="I115" s="114">
        <f>G115+H115</f>
        <v>0</v>
      </c>
      <c r="J115" s="261">
        <v>150</v>
      </c>
      <c r="K115" s="60"/>
      <c r="L115" s="114">
        <f>J115+K115</f>
        <v>150</v>
      </c>
      <c r="M115" s="320"/>
      <c r="N115" s="60"/>
      <c r="O115" s="114">
        <f>M115+N115</f>
        <v>0</v>
      </c>
      <c r="P115" s="111"/>
    </row>
    <row r="116" spans="1:16" x14ac:dyDescent="0.25">
      <c r="A116" s="112">
        <v>2260</v>
      </c>
      <c r="B116" s="57" t="s">
        <v>101</v>
      </c>
      <c r="C116" s="58">
        <f t="shared" si="23"/>
        <v>220</v>
      </c>
      <c r="D116" s="230">
        <f t="shared" ref="D116:O116" si="36">SUM(D117:D121)</f>
        <v>38</v>
      </c>
      <c r="E116" s="392">
        <f t="shared" si="36"/>
        <v>0</v>
      </c>
      <c r="F116" s="400">
        <f t="shared" si="36"/>
        <v>38</v>
      </c>
      <c r="G116" s="230">
        <f t="shared" si="36"/>
        <v>0</v>
      </c>
      <c r="H116" s="121">
        <f t="shared" si="36"/>
        <v>0</v>
      </c>
      <c r="I116" s="114">
        <f t="shared" si="36"/>
        <v>0</v>
      </c>
      <c r="J116" s="121">
        <f t="shared" si="36"/>
        <v>182</v>
      </c>
      <c r="K116" s="113">
        <f t="shared" si="36"/>
        <v>0</v>
      </c>
      <c r="L116" s="114">
        <f t="shared" si="36"/>
        <v>182</v>
      </c>
      <c r="M116" s="58">
        <f t="shared" si="36"/>
        <v>0</v>
      </c>
      <c r="N116" s="113">
        <f t="shared" si="36"/>
        <v>0</v>
      </c>
      <c r="O116" s="114">
        <f t="shared" si="36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23"/>
        <v>0</v>
      </c>
      <c r="D117" s="229"/>
      <c r="E117" s="389"/>
      <c r="F117" s="400">
        <f>D117+E117</f>
        <v>0</v>
      </c>
      <c r="G117" s="229"/>
      <c r="H117" s="261"/>
      <c r="I117" s="114">
        <f>G117+H117</f>
        <v>0</v>
      </c>
      <c r="J117" s="261"/>
      <c r="K117" s="60"/>
      <c r="L117" s="114">
        <f>J117+K117</f>
        <v>0</v>
      </c>
      <c r="M117" s="320"/>
      <c r="N117" s="60"/>
      <c r="O117" s="114">
        <f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23"/>
        <v>0</v>
      </c>
      <c r="D118" s="229"/>
      <c r="E118" s="389"/>
      <c r="F118" s="400">
        <f>D118+E118</f>
        <v>0</v>
      </c>
      <c r="G118" s="229"/>
      <c r="H118" s="261"/>
      <c r="I118" s="114">
        <f>G118+H118</f>
        <v>0</v>
      </c>
      <c r="J118" s="261"/>
      <c r="K118" s="60"/>
      <c r="L118" s="114">
        <f>J118+K118</f>
        <v>0</v>
      </c>
      <c r="M118" s="320"/>
      <c r="N118" s="60"/>
      <c r="O118" s="114">
        <f>M118+N118</f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23"/>
        <v>0</v>
      </c>
      <c r="D119" s="229"/>
      <c r="E119" s="389"/>
      <c r="F119" s="400">
        <f>D119+E119</f>
        <v>0</v>
      </c>
      <c r="G119" s="229"/>
      <c r="H119" s="261"/>
      <c r="I119" s="114">
        <f>G119+H119</f>
        <v>0</v>
      </c>
      <c r="J119" s="261"/>
      <c r="K119" s="60"/>
      <c r="L119" s="114">
        <f>J119+K119</f>
        <v>0</v>
      </c>
      <c r="M119" s="320"/>
      <c r="N119" s="60"/>
      <c r="O119" s="114">
        <f>M119+N119</f>
        <v>0</v>
      </c>
      <c r="P119" s="111"/>
    </row>
    <row r="120" spans="1:16" ht="24" x14ac:dyDescent="0.25">
      <c r="A120" s="38">
        <v>2264</v>
      </c>
      <c r="B120" s="57" t="s">
        <v>105</v>
      </c>
      <c r="C120" s="58">
        <f t="shared" si="23"/>
        <v>140</v>
      </c>
      <c r="D120" s="229"/>
      <c r="E120" s="389"/>
      <c r="F120" s="400">
        <f>D120+E120</f>
        <v>0</v>
      </c>
      <c r="G120" s="229"/>
      <c r="H120" s="261"/>
      <c r="I120" s="114">
        <f>G120+H120</f>
        <v>0</v>
      </c>
      <c r="J120" s="261">
        <v>140</v>
      </c>
      <c r="K120" s="60"/>
      <c r="L120" s="114">
        <f>J120+K120</f>
        <v>140</v>
      </c>
      <c r="M120" s="320"/>
      <c r="N120" s="60"/>
      <c r="O120" s="114">
        <f>M120+N120</f>
        <v>0</v>
      </c>
      <c r="P120" s="111"/>
    </row>
    <row r="121" spans="1:16" x14ac:dyDescent="0.25">
      <c r="A121" s="38">
        <v>2269</v>
      </c>
      <c r="B121" s="57" t="s">
        <v>106</v>
      </c>
      <c r="C121" s="58">
        <f t="shared" si="23"/>
        <v>80</v>
      </c>
      <c r="D121" s="229">
        <v>38</v>
      </c>
      <c r="E121" s="389"/>
      <c r="F121" s="400">
        <f>D121+E121</f>
        <v>38</v>
      </c>
      <c r="G121" s="229"/>
      <c r="H121" s="261"/>
      <c r="I121" s="114">
        <f>G121+H121</f>
        <v>0</v>
      </c>
      <c r="J121" s="261">
        <v>42</v>
      </c>
      <c r="K121" s="60"/>
      <c r="L121" s="114">
        <f>J121+K121</f>
        <v>42</v>
      </c>
      <c r="M121" s="320"/>
      <c r="N121" s="60"/>
      <c r="O121" s="114">
        <f>M121+N121</f>
        <v>0</v>
      </c>
      <c r="P121" s="367"/>
    </row>
    <row r="122" spans="1:16" x14ac:dyDescent="0.25">
      <c r="A122" s="112">
        <v>2270</v>
      </c>
      <c r="B122" s="57" t="s">
        <v>107</v>
      </c>
      <c r="C122" s="58">
        <f t="shared" si="23"/>
        <v>50</v>
      </c>
      <c r="D122" s="230">
        <f t="shared" ref="D122:O122" si="37">SUM(D123:D127)</f>
        <v>0</v>
      </c>
      <c r="E122" s="392">
        <f t="shared" si="37"/>
        <v>0</v>
      </c>
      <c r="F122" s="400">
        <f t="shared" si="37"/>
        <v>0</v>
      </c>
      <c r="G122" s="230">
        <f t="shared" si="37"/>
        <v>0</v>
      </c>
      <c r="H122" s="121">
        <f t="shared" si="37"/>
        <v>0</v>
      </c>
      <c r="I122" s="114">
        <f t="shared" si="37"/>
        <v>0</v>
      </c>
      <c r="J122" s="121">
        <f t="shared" si="37"/>
        <v>50</v>
      </c>
      <c r="K122" s="113">
        <f t="shared" si="37"/>
        <v>0</v>
      </c>
      <c r="L122" s="114">
        <f t="shared" si="37"/>
        <v>50</v>
      </c>
      <c r="M122" s="58">
        <f t="shared" si="37"/>
        <v>0</v>
      </c>
      <c r="N122" s="113">
        <f t="shared" si="37"/>
        <v>0</v>
      </c>
      <c r="O122" s="114">
        <f t="shared" si="37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23"/>
        <v>0</v>
      </c>
      <c r="D123" s="229"/>
      <c r="E123" s="389"/>
      <c r="F123" s="400">
        <f>D123+E123</f>
        <v>0</v>
      </c>
      <c r="G123" s="229"/>
      <c r="H123" s="261"/>
      <c r="I123" s="114">
        <f>G123+H123</f>
        <v>0</v>
      </c>
      <c r="J123" s="261"/>
      <c r="K123" s="60"/>
      <c r="L123" s="114">
        <f>J123+K123</f>
        <v>0</v>
      </c>
      <c r="M123" s="320"/>
      <c r="N123" s="60"/>
      <c r="O123" s="114">
        <f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23"/>
        <v>0</v>
      </c>
      <c r="D124" s="229"/>
      <c r="E124" s="389"/>
      <c r="F124" s="400">
        <f>D124+E124</f>
        <v>0</v>
      </c>
      <c r="G124" s="229"/>
      <c r="H124" s="261"/>
      <c r="I124" s="114">
        <f>G124+H124</f>
        <v>0</v>
      </c>
      <c r="J124" s="261"/>
      <c r="K124" s="60"/>
      <c r="L124" s="114">
        <f>J124+K124</f>
        <v>0</v>
      </c>
      <c r="M124" s="320"/>
      <c r="N124" s="60"/>
      <c r="O124" s="114">
        <f>M124+N124</f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23"/>
        <v>0</v>
      </c>
      <c r="D125" s="229"/>
      <c r="E125" s="389"/>
      <c r="F125" s="400">
        <f>D125+E125</f>
        <v>0</v>
      </c>
      <c r="G125" s="229"/>
      <c r="H125" s="261"/>
      <c r="I125" s="114">
        <f>G125+H125</f>
        <v>0</v>
      </c>
      <c r="J125" s="261"/>
      <c r="K125" s="60"/>
      <c r="L125" s="114">
        <f>J125+K125</f>
        <v>0</v>
      </c>
      <c r="M125" s="320"/>
      <c r="N125" s="60"/>
      <c r="O125" s="114">
        <f>M125+N125</f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23"/>
        <v>0</v>
      </c>
      <c r="D126" s="229"/>
      <c r="E126" s="389"/>
      <c r="F126" s="400">
        <f>D126+E126</f>
        <v>0</v>
      </c>
      <c r="G126" s="229"/>
      <c r="H126" s="261"/>
      <c r="I126" s="114">
        <f>G126+H126</f>
        <v>0</v>
      </c>
      <c r="J126" s="261"/>
      <c r="K126" s="60"/>
      <c r="L126" s="114">
        <f>J126+K126</f>
        <v>0</v>
      </c>
      <c r="M126" s="320"/>
      <c r="N126" s="60"/>
      <c r="O126" s="114">
        <f>M126+N126</f>
        <v>0</v>
      </c>
      <c r="P126" s="111"/>
    </row>
    <row r="127" spans="1:16" ht="24" x14ac:dyDescent="0.25">
      <c r="A127" s="38">
        <v>2279</v>
      </c>
      <c r="B127" s="57" t="s">
        <v>111</v>
      </c>
      <c r="C127" s="58">
        <f t="shared" si="23"/>
        <v>50</v>
      </c>
      <c r="D127" s="229"/>
      <c r="E127" s="389"/>
      <c r="F127" s="400">
        <f>D127+E127</f>
        <v>0</v>
      </c>
      <c r="G127" s="229"/>
      <c r="H127" s="261"/>
      <c r="I127" s="114">
        <f>G127+H127</f>
        <v>0</v>
      </c>
      <c r="J127" s="261">
        <v>50</v>
      </c>
      <c r="K127" s="60"/>
      <c r="L127" s="114">
        <f>J127+K127</f>
        <v>50</v>
      </c>
      <c r="M127" s="320"/>
      <c r="N127" s="60"/>
      <c r="O127" s="114">
        <f>M127+N127</f>
        <v>0</v>
      </c>
      <c r="P127" s="111"/>
    </row>
    <row r="128" spans="1:16" ht="24" hidden="1" x14ac:dyDescent="0.25">
      <c r="A128" s="581">
        <v>2280</v>
      </c>
      <c r="B128" s="52" t="s">
        <v>301</v>
      </c>
      <c r="C128" s="53">
        <f t="shared" si="23"/>
        <v>0</v>
      </c>
      <c r="D128" s="232">
        <f t="shared" ref="D128:O128" si="38">SUM(D129)</f>
        <v>0</v>
      </c>
      <c r="E128" s="388">
        <f t="shared" si="38"/>
        <v>0</v>
      </c>
      <c r="F128" s="411">
        <f t="shared" si="38"/>
        <v>0</v>
      </c>
      <c r="G128" s="232">
        <f t="shared" si="38"/>
        <v>0</v>
      </c>
      <c r="H128" s="263">
        <f t="shared" si="38"/>
        <v>0</v>
      </c>
      <c r="I128" s="120">
        <f t="shared" si="38"/>
        <v>0</v>
      </c>
      <c r="J128" s="263">
        <f t="shared" si="38"/>
        <v>0</v>
      </c>
      <c r="K128" s="119">
        <f t="shared" si="38"/>
        <v>0</v>
      </c>
      <c r="L128" s="120">
        <f t="shared" si="38"/>
        <v>0</v>
      </c>
      <c r="M128" s="58">
        <f t="shared" si="38"/>
        <v>0</v>
      </c>
      <c r="N128" s="113">
        <f t="shared" si="38"/>
        <v>0</v>
      </c>
      <c r="O128" s="114">
        <f t="shared" si="38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23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23"/>
        <v>10301</v>
      </c>
      <c r="D130" s="227">
        <f t="shared" ref="D130:O130" si="39">SUM(D131,D136,D140,D141,D144,D151,D159,D160,D163)</f>
        <v>7449</v>
      </c>
      <c r="E130" s="387">
        <f t="shared" si="39"/>
        <v>0</v>
      </c>
      <c r="F130" s="402">
        <f t="shared" si="39"/>
        <v>7449</v>
      </c>
      <c r="G130" s="227">
        <f t="shared" si="39"/>
        <v>0</v>
      </c>
      <c r="H130" s="106">
        <f t="shared" si="39"/>
        <v>0</v>
      </c>
      <c r="I130" s="117">
        <f t="shared" si="39"/>
        <v>0</v>
      </c>
      <c r="J130" s="106">
        <f t="shared" si="39"/>
        <v>2852</v>
      </c>
      <c r="K130" s="50">
        <f t="shared" si="39"/>
        <v>0</v>
      </c>
      <c r="L130" s="117">
        <f t="shared" si="39"/>
        <v>2852</v>
      </c>
      <c r="M130" s="47">
        <f t="shared" si="39"/>
        <v>0</v>
      </c>
      <c r="N130" s="50">
        <f t="shared" si="39"/>
        <v>0</v>
      </c>
      <c r="O130" s="117">
        <f t="shared" si="39"/>
        <v>0</v>
      </c>
      <c r="P130" s="123"/>
    </row>
    <row r="131" spans="1:16" ht="24" x14ac:dyDescent="0.25">
      <c r="A131" s="581">
        <v>2310</v>
      </c>
      <c r="B131" s="52" t="s">
        <v>114</v>
      </c>
      <c r="C131" s="53">
        <f t="shared" si="23"/>
        <v>3012</v>
      </c>
      <c r="D131" s="232">
        <f t="shared" ref="D131:O131" si="40">SUM(D132:D135)</f>
        <v>1942</v>
      </c>
      <c r="E131" s="388">
        <f t="shared" si="40"/>
        <v>0</v>
      </c>
      <c r="F131" s="411">
        <f t="shared" si="40"/>
        <v>1942</v>
      </c>
      <c r="G131" s="232">
        <f t="shared" si="40"/>
        <v>0</v>
      </c>
      <c r="H131" s="263">
        <f t="shared" si="40"/>
        <v>0</v>
      </c>
      <c r="I131" s="120">
        <f t="shared" si="40"/>
        <v>0</v>
      </c>
      <c r="J131" s="263">
        <f t="shared" si="40"/>
        <v>1070</v>
      </c>
      <c r="K131" s="119">
        <f t="shared" si="40"/>
        <v>0</v>
      </c>
      <c r="L131" s="120">
        <f t="shared" si="40"/>
        <v>1070</v>
      </c>
      <c r="M131" s="53">
        <f t="shared" si="40"/>
        <v>0</v>
      </c>
      <c r="N131" s="119">
        <f t="shared" si="40"/>
        <v>0</v>
      </c>
      <c r="O131" s="120">
        <f t="shared" si="40"/>
        <v>0</v>
      </c>
      <c r="P131" s="110"/>
    </row>
    <row r="132" spans="1:16" x14ac:dyDescent="0.25">
      <c r="A132" s="38">
        <v>2311</v>
      </c>
      <c r="B132" s="57" t="s">
        <v>115</v>
      </c>
      <c r="C132" s="58">
        <f t="shared" si="23"/>
        <v>1452</v>
      </c>
      <c r="D132" s="229">
        <v>1252</v>
      </c>
      <c r="E132" s="389"/>
      <c r="F132" s="400">
        <f>D132+E132</f>
        <v>1252</v>
      </c>
      <c r="G132" s="229"/>
      <c r="H132" s="261"/>
      <c r="I132" s="114">
        <f>G132+H132</f>
        <v>0</v>
      </c>
      <c r="J132" s="261">
        <v>200</v>
      </c>
      <c r="K132" s="60"/>
      <c r="L132" s="114">
        <f>J132+K132</f>
        <v>200</v>
      </c>
      <c r="M132" s="320"/>
      <c r="N132" s="60"/>
      <c r="O132" s="114">
        <f>M132+N132</f>
        <v>0</v>
      </c>
      <c r="P132" s="367"/>
    </row>
    <row r="133" spans="1:16" x14ac:dyDescent="0.25">
      <c r="A133" s="38">
        <v>2312</v>
      </c>
      <c r="B133" s="57" t="s">
        <v>116</v>
      </c>
      <c r="C133" s="58">
        <f t="shared" si="23"/>
        <v>1260</v>
      </c>
      <c r="D133" s="229">
        <v>690</v>
      </c>
      <c r="E133" s="696"/>
      <c r="F133" s="400">
        <f>D133+E133</f>
        <v>690</v>
      </c>
      <c r="G133" s="229"/>
      <c r="H133" s="261"/>
      <c r="I133" s="114">
        <f>G133+H133</f>
        <v>0</v>
      </c>
      <c r="J133" s="261">
        <v>570</v>
      </c>
      <c r="K133" s="60"/>
      <c r="L133" s="114">
        <f>J133+K133</f>
        <v>570</v>
      </c>
      <c r="M133" s="320"/>
      <c r="N133" s="60"/>
      <c r="O133" s="114">
        <f>M133+N133</f>
        <v>0</v>
      </c>
      <c r="P133" s="367"/>
    </row>
    <row r="134" spans="1:16" hidden="1" x14ac:dyDescent="0.25">
      <c r="A134" s="38">
        <v>2313</v>
      </c>
      <c r="B134" s="57" t="s">
        <v>117</v>
      </c>
      <c r="C134" s="58">
        <f t="shared" si="23"/>
        <v>0</v>
      </c>
      <c r="D134" s="229"/>
      <c r="E134" s="389"/>
      <c r="F134" s="400">
        <f>D134+E134</f>
        <v>0</v>
      </c>
      <c r="G134" s="229"/>
      <c r="H134" s="261"/>
      <c r="I134" s="114">
        <f>G134+H134</f>
        <v>0</v>
      </c>
      <c r="J134" s="261"/>
      <c r="K134" s="60"/>
      <c r="L134" s="114">
        <f>J134+K134</f>
        <v>0</v>
      </c>
      <c r="M134" s="320"/>
      <c r="N134" s="60"/>
      <c r="O134" s="114">
        <f>M134+N134</f>
        <v>0</v>
      </c>
      <c r="P134" s="111"/>
    </row>
    <row r="135" spans="1:16" ht="36" customHeight="1" x14ac:dyDescent="0.25">
      <c r="A135" s="38">
        <v>2314</v>
      </c>
      <c r="B135" s="57" t="s">
        <v>291</v>
      </c>
      <c r="C135" s="58">
        <f t="shared" si="23"/>
        <v>300</v>
      </c>
      <c r="D135" s="229"/>
      <c r="E135" s="389"/>
      <c r="F135" s="400">
        <f>D135+E135</f>
        <v>0</v>
      </c>
      <c r="G135" s="229"/>
      <c r="H135" s="261"/>
      <c r="I135" s="114">
        <f>G135+H135</f>
        <v>0</v>
      </c>
      <c r="J135" s="261">
        <v>300</v>
      </c>
      <c r="K135" s="60"/>
      <c r="L135" s="114">
        <f>J135+K135</f>
        <v>300</v>
      </c>
      <c r="M135" s="320"/>
      <c r="N135" s="60"/>
      <c r="O135" s="114">
        <f>M135+N135</f>
        <v>0</v>
      </c>
      <c r="P135" s="111"/>
    </row>
    <row r="136" spans="1:16" x14ac:dyDescent="0.25">
      <c r="A136" s="112">
        <v>2320</v>
      </c>
      <c r="B136" s="57" t="s">
        <v>118</v>
      </c>
      <c r="C136" s="58">
        <f t="shared" si="23"/>
        <v>1457</v>
      </c>
      <c r="D136" s="230">
        <f t="shared" ref="D136:O136" si="41">SUM(D137:D139)</f>
        <v>1457</v>
      </c>
      <c r="E136" s="392">
        <f t="shared" si="41"/>
        <v>0</v>
      </c>
      <c r="F136" s="400">
        <f t="shared" si="41"/>
        <v>1457</v>
      </c>
      <c r="G136" s="230">
        <f t="shared" si="41"/>
        <v>0</v>
      </c>
      <c r="H136" s="121">
        <f t="shared" si="41"/>
        <v>0</v>
      </c>
      <c r="I136" s="114">
        <f t="shared" si="41"/>
        <v>0</v>
      </c>
      <c r="J136" s="121">
        <f t="shared" si="41"/>
        <v>0</v>
      </c>
      <c r="K136" s="113">
        <f t="shared" si="41"/>
        <v>0</v>
      </c>
      <c r="L136" s="114">
        <f t="shared" si="41"/>
        <v>0</v>
      </c>
      <c r="M136" s="58">
        <f t="shared" si="41"/>
        <v>0</v>
      </c>
      <c r="N136" s="113">
        <f t="shared" si="41"/>
        <v>0</v>
      </c>
      <c r="O136" s="114">
        <f t="shared" si="41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23"/>
        <v>0</v>
      </c>
      <c r="D137" s="229"/>
      <c r="E137" s="389"/>
      <c r="F137" s="400">
        <f>D137+E137</f>
        <v>0</v>
      </c>
      <c r="G137" s="229"/>
      <c r="H137" s="261"/>
      <c r="I137" s="114">
        <f>G137+H137</f>
        <v>0</v>
      </c>
      <c r="J137" s="261"/>
      <c r="K137" s="60"/>
      <c r="L137" s="114">
        <f>J137+K137</f>
        <v>0</v>
      </c>
      <c r="M137" s="320"/>
      <c r="N137" s="60"/>
      <c r="O137" s="114">
        <f>M137+N137</f>
        <v>0</v>
      </c>
      <c r="P137" s="111"/>
    </row>
    <row r="138" spans="1:16" x14ac:dyDescent="0.25">
      <c r="A138" s="38">
        <v>2322</v>
      </c>
      <c r="B138" s="57" t="s">
        <v>120</v>
      </c>
      <c r="C138" s="58">
        <f t="shared" si="23"/>
        <v>1457</v>
      </c>
      <c r="D138" s="229">
        <v>1457</v>
      </c>
      <c r="E138" s="389"/>
      <c r="F138" s="400">
        <f>D138+E138</f>
        <v>1457</v>
      </c>
      <c r="G138" s="229"/>
      <c r="H138" s="261"/>
      <c r="I138" s="114">
        <f>G138+H138</f>
        <v>0</v>
      </c>
      <c r="J138" s="261"/>
      <c r="K138" s="60"/>
      <c r="L138" s="114">
        <f>J138+K138</f>
        <v>0</v>
      </c>
      <c r="M138" s="320"/>
      <c r="N138" s="60"/>
      <c r="O138" s="114">
        <f>M138+N138</f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23"/>
        <v>0</v>
      </c>
      <c r="D139" s="229"/>
      <c r="E139" s="389"/>
      <c r="F139" s="400">
        <f>D139+E139</f>
        <v>0</v>
      </c>
      <c r="G139" s="229"/>
      <c r="H139" s="261"/>
      <c r="I139" s="114">
        <f>G139+H139</f>
        <v>0</v>
      </c>
      <c r="J139" s="261"/>
      <c r="K139" s="60"/>
      <c r="L139" s="114">
        <f>J139+K139</f>
        <v>0</v>
      </c>
      <c r="M139" s="320"/>
      <c r="N139" s="60"/>
      <c r="O139" s="114">
        <f>M139+N139</f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23"/>
        <v>0</v>
      </c>
      <c r="D140" s="229"/>
      <c r="E140" s="389"/>
      <c r="F140" s="400">
        <f>D140+E140</f>
        <v>0</v>
      </c>
      <c r="G140" s="229"/>
      <c r="H140" s="261"/>
      <c r="I140" s="114">
        <f>G140+H140</f>
        <v>0</v>
      </c>
      <c r="J140" s="261"/>
      <c r="K140" s="60"/>
      <c r="L140" s="114">
        <f>J140+K140</f>
        <v>0</v>
      </c>
      <c r="M140" s="320"/>
      <c r="N140" s="60"/>
      <c r="O140" s="114">
        <f>M140+N140</f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23"/>
        <v>0</v>
      </c>
      <c r="D141" s="230">
        <f t="shared" ref="D141:O141" si="42">SUM(D142:D143)</f>
        <v>0</v>
      </c>
      <c r="E141" s="392">
        <f t="shared" si="42"/>
        <v>0</v>
      </c>
      <c r="F141" s="400">
        <f t="shared" si="42"/>
        <v>0</v>
      </c>
      <c r="G141" s="230">
        <f t="shared" si="42"/>
        <v>0</v>
      </c>
      <c r="H141" s="121">
        <f t="shared" si="42"/>
        <v>0</v>
      </c>
      <c r="I141" s="114">
        <f t="shared" si="42"/>
        <v>0</v>
      </c>
      <c r="J141" s="121">
        <f t="shared" si="42"/>
        <v>0</v>
      </c>
      <c r="K141" s="113">
        <f t="shared" si="42"/>
        <v>0</v>
      </c>
      <c r="L141" s="114">
        <f t="shared" si="42"/>
        <v>0</v>
      </c>
      <c r="M141" s="58">
        <f t="shared" si="42"/>
        <v>0</v>
      </c>
      <c r="N141" s="113">
        <f t="shared" si="42"/>
        <v>0</v>
      </c>
      <c r="O141" s="114">
        <f t="shared" si="4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23"/>
        <v>0</v>
      </c>
      <c r="D142" s="229"/>
      <c r="E142" s="389"/>
      <c r="F142" s="400">
        <f>D142+E142</f>
        <v>0</v>
      </c>
      <c r="G142" s="229"/>
      <c r="H142" s="261"/>
      <c r="I142" s="114">
        <f>G142+H142</f>
        <v>0</v>
      </c>
      <c r="J142" s="261"/>
      <c r="K142" s="60"/>
      <c r="L142" s="114">
        <f>J142+K142</f>
        <v>0</v>
      </c>
      <c r="M142" s="320"/>
      <c r="N142" s="60"/>
      <c r="O142" s="114">
        <f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23"/>
        <v>0</v>
      </c>
      <c r="D143" s="229"/>
      <c r="E143" s="389"/>
      <c r="F143" s="400">
        <f>D143+E143</f>
        <v>0</v>
      </c>
      <c r="G143" s="229"/>
      <c r="H143" s="261"/>
      <c r="I143" s="114">
        <f>G143+H143</f>
        <v>0</v>
      </c>
      <c r="J143" s="261"/>
      <c r="K143" s="60"/>
      <c r="L143" s="114">
        <f>J143+K143</f>
        <v>0</v>
      </c>
      <c r="M143" s="320"/>
      <c r="N143" s="60"/>
      <c r="O143" s="114">
        <f>M143+N143</f>
        <v>0</v>
      </c>
      <c r="P143" s="111"/>
    </row>
    <row r="144" spans="1:16" ht="24" x14ac:dyDescent="0.25">
      <c r="A144" s="107">
        <v>2350</v>
      </c>
      <c r="B144" s="78" t="s">
        <v>125</v>
      </c>
      <c r="C144" s="84">
        <f t="shared" si="23"/>
        <v>5832</v>
      </c>
      <c r="D144" s="132">
        <f t="shared" ref="D144:O144" si="43">SUM(D145:D150)</f>
        <v>4050</v>
      </c>
      <c r="E144" s="516">
        <f t="shared" si="43"/>
        <v>0</v>
      </c>
      <c r="F144" s="533">
        <f t="shared" si="43"/>
        <v>4050</v>
      </c>
      <c r="G144" s="132">
        <f t="shared" si="43"/>
        <v>0</v>
      </c>
      <c r="H144" s="205">
        <f t="shared" si="43"/>
        <v>0</v>
      </c>
      <c r="I144" s="109">
        <f t="shared" si="43"/>
        <v>0</v>
      </c>
      <c r="J144" s="205">
        <f t="shared" si="43"/>
        <v>1782</v>
      </c>
      <c r="K144" s="108">
        <f t="shared" si="43"/>
        <v>0</v>
      </c>
      <c r="L144" s="109">
        <f t="shared" si="43"/>
        <v>1782</v>
      </c>
      <c r="M144" s="84">
        <f t="shared" si="43"/>
        <v>0</v>
      </c>
      <c r="N144" s="108">
        <f t="shared" si="43"/>
        <v>0</v>
      </c>
      <c r="O144" s="109">
        <f t="shared" si="43"/>
        <v>0</v>
      </c>
      <c r="P144" s="116"/>
    </row>
    <row r="145" spans="1:16" x14ac:dyDescent="0.25">
      <c r="A145" s="33">
        <v>2351</v>
      </c>
      <c r="B145" s="52" t="s">
        <v>126</v>
      </c>
      <c r="C145" s="53">
        <f t="shared" si="23"/>
        <v>450</v>
      </c>
      <c r="D145" s="228">
        <v>350</v>
      </c>
      <c r="E145" s="393"/>
      <c r="F145" s="411">
        <f t="shared" ref="F145:F150" si="44">D145+E145</f>
        <v>350</v>
      </c>
      <c r="G145" s="228"/>
      <c r="H145" s="260"/>
      <c r="I145" s="120">
        <f t="shared" ref="I145:I150" si="45">G145+H145</f>
        <v>0</v>
      </c>
      <c r="J145" s="260">
        <v>100</v>
      </c>
      <c r="K145" s="55"/>
      <c r="L145" s="120">
        <f t="shared" ref="L145:L150" si="46">J145+K145</f>
        <v>100</v>
      </c>
      <c r="M145" s="319"/>
      <c r="N145" s="55"/>
      <c r="O145" s="120">
        <f t="shared" ref="O145:O150" si="47">M145+N145</f>
        <v>0</v>
      </c>
      <c r="P145" s="366"/>
    </row>
    <row r="146" spans="1:16" x14ac:dyDescent="0.25">
      <c r="A146" s="38">
        <v>2352</v>
      </c>
      <c r="B146" s="57" t="s">
        <v>127</v>
      </c>
      <c r="C146" s="58">
        <f t="shared" si="23"/>
        <v>4650</v>
      </c>
      <c r="D146" s="229">
        <v>3700</v>
      </c>
      <c r="E146" s="696"/>
      <c r="F146" s="400">
        <f t="shared" si="44"/>
        <v>3700</v>
      </c>
      <c r="G146" s="229"/>
      <c r="H146" s="261"/>
      <c r="I146" s="114">
        <f t="shared" si="45"/>
        <v>0</v>
      </c>
      <c r="J146" s="261">
        <v>950</v>
      </c>
      <c r="K146" s="60"/>
      <c r="L146" s="114">
        <f t="shared" si="46"/>
        <v>950</v>
      </c>
      <c r="M146" s="320"/>
      <c r="N146" s="60"/>
      <c r="O146" s="114">
        <f t="shared" si="47"/>
        <v>0</v>
      </c>
      <c r="P146" s="367"/>
    </row>
    <row r="147" spans="1:16" ht="24" x14ac:dyDescent="0.25">
      <c r="A147" s="38">
        <v>2353</v>
      </c>
      <c r="B147" s="57" t="s">
        <v>128</v>
      </c>
      <c r="C147" s="58">
        <f t="shared" si="23"/>
        <v>700</v>
      </c>
      <c r="D147" s="229"/>
      <c r="E147" s="389"/>
      <c r="F147" s="400">
        <f t="shared" si="44"/>
        <v>0</v>
      </c>
      <c r="G147" s="229"/>
      <c r="H147" s="261"/>
      <c r="I147" s="114">
        <f t="shared" si="45"/>
        <v>0</v>
      </c>
      <c r="J147" s="261">
        <v>700</v>
      </c>
      <c r="K147" s="60"/>
      <c r="L147" s="114">
        <f t="shared" si="46"/>
        <v>700</v>
      </c>
      <c r="M147" s="320"/>
      <c r="N147" s="60"/>
      <c r="O147" s="114">
        <f t="shared" si="47"/>
        <v>0</v>
      </c>
      <c r="P147" s="367"/>
    </row>
    <row r="148" spans="1:16" ht="24" hidden="1" x14ac:dyDescent="0.25">
      <c r="A148" s="38">
        <v>2354</v>
      </c>
      <c r="B148" s="57" t="s">
        <v>129</v>
      </c>
      <c r="C148" s="58">
        <f t="shared" si="23"/>
        <v>0</v>
      </c>
      <c r="D148" s="229"/>
      <c r="E148" s="389"/>
      <c r="F148" s="400">
        <f t="shared" si="44"/>
        <v>0</v>
      </c>
      <c r="G148" s="229"/>
      <c r="H148" s="261"/>
      <c r="I148" s="114">
        <f t="shared" si="45"/>
        <v>0</v>
      </c>
      <c r="J148" s="261"/>
      <c r="K148" s="60"/>
      <c r="L148" s="114">
        <f t="shared" si="46"/>
        <v>0</v>
      </c>
      <c r="M148" s="320"/>
      <c r="N148" s="60"/>
      <c r="O148" s="114">
        <f t="shared" si="47"/>
        <v>0</v>
      </c>
      <c r="P148" s="111"/>
    </row>
    <row r="149" spans="1:16" ht="24" x14ac:dyDescent="0.25">
      <c r="A149" s="38">
        <v>2355</v>
      </c>
      <c r="B149" s="57" t="s">
        <v>130</v>
      </c>
      <c r="C149" s="58">
        <f t="shared" ref="C149:C212" si="48">F149+I149+L149+O149</f>
        <v>32</v>
      </c>
      <c r="D149" s="229"/>
      <c r="E149" s="389"/>
      <c r="F149" s="400">
        <f t="shared" si="44"/>
        <v>0</v>
      </c>
      <c r="G149" s="229"/>
      <c r="H149" s="261"/>
      <c r="I149" s="114">
        <f t="shared" si="45"/>
        <v>0</v>
      </c>
      <c r="J149" s="261">
        <v>32</v>
      </c>
      <c r="K149" s="60"/>
      <c r="L149" s="114">
        <f t="shared" si="46"/>
        <v>32</v>
      </c>
      <c r="M149" s="320"/>
      <c r="N149" s="60"/>
      <c r="O149" s="114">
        <f t="shared" si="47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48"/>
        <v>0</v>
      </c>
      <c r="D150" s="229"/>
      <c r="E150" s="389"/>
      <c r="F150" s="400">
        <f t="shared" si="44"/>
        <v>0</v>
      </c>
      <c r="G150" s="229"/>
      <c r="H150" s="261"/>
      <c r="I150" s="114">
        <f t="shared" si="45"/>
        <v>0</v>
      </c>
      <c r="J150" s="261"/>
      <c r="K150" s="60"/>
      <c r="L150" s="114">
        <f t="shared" si="46"/>
        <v>0</v>
      </c>
      <c r="M150" s="320"/>
      <c r="N150" s="60"/>
      <c r="O150" s="114">
        <f t="shared" si="47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48"/>
        <v>0</v>
      </c>
      <c r="D151" s="230">
        <f t="shared" ref="D151:O151" si="49">SUM(D152:D158)</f>
        <v>0</v>
      </c>
      <c r="E151" s="392">
        <f t="shared" si="49"/>
        <v>0</v>
      </c>
      <c r="F151" s="400">
        <f t="shared" si="49"/>
        <v>0</v>
      </c>
      <c r="G151" s="230">
        <f t="shared" si="49"/>
        <v>0</v>
      </c>
      <c r="H151" s="121">
        <f t="shared" si="49"/>
        <v>0</v>
      </c>
      <c r="I151" s="114">
        <f t="shared" si="49"/>
        <v>0</v>
      </c>
      <c r="J151" s="121">
        <f t="shared" si="49"/>
        <v>0</v>
      </c>
      <c r="K151" s="113">
        <f t="shared" si="49"/>
        <v>0</v>
      </c>
      <c r="L151" s="114">
        <f t="shared" si="49"/>
        <v>0</v>
      </c>
      <c r="M151" s="58">
        <f t="shared" si="49"/>
        <v>0</v>
      </c>
      <c r="N151" s="113">
        <f t="shared" si="49"/>
        <v>0</v>
      </c>
      <c r="O151" s="114">
        <f t="shared" si="4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48"/>
        <v>0</v>
      </c>
      <c r="D152" s="229"/>
      <c r="E152" s="389"/>
      <c r="F152" s="400">
        <f t="shared" ref="F152:F159" si="50">D152+E152</f>
        <v>0</v>
      </c>
      <c r="G152" s="229"/>
      <c r="H152" s="261"/>
      <c r="I152" s="114">
        <f t="shared" ref="I152:I159" si="51">G152+H152</f>
        <v>0</v>
      </c>
      <c r="J152" s="261"/>
      <c r="K152" s="60"/>
      <c r="L152" s="114">
        <f t="shared" ref="L152:L159" si="52">J152+K152</f>
        <v>0</v>
      </c>
      <c r="M152" s="320"/>
      <c r="N152" s="60"/>
      <c r="O152" s="114">
        <f t="shared" ref="O152:O159" si="5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48"/>
        <v>0</v>
      </c>
      <c r="D153" s="229"/>
      <c r="E153" s="389"/>
      <c r="F153" s="400">
        <f t="shared" si="50"/>
        <v>0</v>
      </c>
      <c r="G153" s="229"/>
      <c r="H153" s="261"/>
      <c r="I153" s="114">
        <f t="shared" si="51"/>
        <v>0</v>
      </c>
      <c r="J153" s="261"/>
      <c r="K153" s="60"/>
      <c r="L153" s="114">
        <f t="shared" si="52"/>
        <v>0</v>
      </c>
      <c r="M153" s="320"/>
      <c r="N153" s="60"/>
      <c r="O153" s="114">
        <f t="shared" si="5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48"/>
        <v>0</v>
      </c>
      <c r="D154" s="229"/>
      <c r="E154" s="389"/>
      <c r="F154" s="400">
        <f t="shared" si="50"/>
        <v>0</v>
      </c>
      <c r="G154" s="229"/>
      <c r="H154" s="261"/>
      <c r="I154" s="114">
        <f t="shared" si="51"/>
        <v>0</v>
      </c>
      <c r="J154" s="261"/>
      <c r="K154" s="60"/>
      <c r="L154" s="114">
        <f t="shared" si="52"/>
        <v>0</v>
      </c>
      <c r="M154" s="320"/>
      <c r="N154" s="60"/>
      <c r="O154" s="114">
        <f t="shared" si="5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48"/>
        <v>0</v>
      </c>
      <c r="D155" s="229"/>
      <c r="E155" s="389"/>
      <c r="F155" s="400">
        <f t="shared" si="50"/>
        <v>0</v>
      </c>
      <c r="G155" s="229"/>
      <c r="H155" s="261"/>
      <c r="I155" s="114">
        <f t="shared" si="51"/>
        <v>0</v>
      </c>
      <c r="J155" s="261"/>
      <c r="K155" s="60"/>
      <c r="L155" s="114">
        <f t="shared" si="52"/>
        <v>0</v>
      </c>
      <c r="M155" s="320"/>
      <c r="N155" s="60"/>
      <c r="O155" s="114">
        <f t="shared" si="5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48"/>
        <v>0</v>
      </c>
      <c r="D156" s="229"/>
      <c r="E156" s="389"/>
      <c r="F156" s="400">
        <f t="shared" si="50"/>
        <v>0</v>
      </c>
      <c r="G156" s="229"/>
      <c r="H156" s="261"/>
      <c r="I156" s="114">
        <f t="shared" si="51"/>
        <v>0</v>
      </c>
      <c r="J156" s="261"/>
      <c r="K156" s="60"/>
      <c r="L156" s="114">
        <f t="shared" si="52"/>
        <v>0</v>
      </c>
      <c r="M156" s="320"/>
      <c r="N156" s="60"/>
      <c r="O156" s="114">
        <f t="shared" si="5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48"/>
        <v>0</v>
      </c>
      <c r="D157" s="229"/>
      <c r="E157" s="389"/>
      <c r="F157" s="400">
        <f t="shared" si="50"/>
        <v>0</v>
      </c>
      <c r="G157" s="229"/>
      <c r="H157" s="261"/>
      <c r="I157" s="114">
        <f t="shared" si="51"/>
        <v>0</v>
      </c>
      <c r="J157" s="261"/>
      <c r="K157" s="60"/>
      <c r="L157" s="114">
        <f t="shared" si="52"/>
        <v>0</v>
      </c>
      <c r="M157" s="320"/>
      <c r="N157" s="60"/>
      <c r="O157" s="114">
        <f t="shared" si="5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48"/>
        <v>0</v>
      </c>
      <c r="D158" s="229"/>
      <c r="E158" s="389"/>
      <c r="F158" s="400">
        <f t="shared" si="50"/>
        <v>0</v>
      </c>
      <c r="G158" s="229"/>
      <c r="H158" s="261"/>
      <c r="I158" s="114">
        <f t="shared" si="51"/>
        <v>0</v>
      </c>
      <c r="J158" s="261"/>
      <c r="K158" s="60"/>
      <c r="L158" s="114">
        <f t="shared" si="52"/>
        <v>0</v>
      </c>
      <c r="M158" s="320"/>
      <c r="N158" s="60"/>
      <c r="O158" s="114">
        <f t="shared" si="5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48"/>
        <v>0</v>
      </c>
      <c r="D159" s="231"/>
      <c r="E159" s="519"/>
      <c r="F159" s="533">
        <f t="shared" si="50"/>
        <v>0</v>
      </c>
      <c r="G159" s="231"/>
      <c r="H159" s="262"/>
      <c r="I159" s="109">
        <f t="shared" si="51"/>
        <v>0</v>
      </c>
      <c r="J159" s="262"/>
      <c r="K159" s="115"/>
      <c r="L159" s="109">
        <f t="shared" si="52"/>
        <v>0</v>
      </c>
      <c r="M159" s="321"/>
      <c r="N159" s="115"/>
      <c r="O159" s="109">
        <f t="shared" si="5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48"/>
        <v>0</v>
      </c>
      <c r="D160" s="132">
        <f t="shared" ref="D160:O160" si="54">SUM(D161:D162)</f>
        <v>0</v>
      </c>
      <c r="E160" s="516">
        <f t="shared" si="54"/>
        <v>0</v>
      </c>
      <c r="F160" s="533">
        <f t="shared" si="54"/>
        <v>0</v>
      </c>
      <c r="G160" s="132">
        <f t="shared" si="54"/>
        <v>0</v>
      </c>
      <c r="H160" s="205">
        <f t="shared" si="54"/>
        <v>0</v>
      </c>
      <c r="I160" s="109">
        <f t="shared" si="54"/>
        <v>0</v>
      </c>
      <c r="J160" s="205">
        <f t="shared" si="54"/>
        <v>0</v>
      </c>
      <c r="K160" s="108">
        <f t="shared" si="54"/>
        <v>0</v>
      </c>
      <c r="L160" s="109">
        <f t="shared" si="54"/>
        <v>0</v>
      </c>
      <c r="M160" s="84">
        <f t="shared" si="54"/>
        <v>0</v>
      </c>
      <c r="N160" s="108">
        <f t="shared" si="54"/>
        <v>0</v>
      </c>
      <c r="O160" s="109">
        <f t="shared" si="54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48"/>
        <v>0</v>
      </c>
      <c r="D161" s="228"/>
      <c r="E161" s="393"/>
      <c r="F161" s="411">
        <f>D161+E161</f>
        <v>0</v>
      </c>
      <c r="G161" s="228"/>
      <c r="H161" s="260"/>
      <c r="I161" s="120">
        <f>G161+H161</f>
        <v>0</v>
      </c>
      <c r="J161" s="260"/>
      <c r="K161" s="55"/>
      <c r="L161" s="120">
        <f>J161+K161</f>
        <v>0</v>
      </c>
      <c r="M161" s="319"/>
      <c r="N161" s="55"/>
      <c r="O161" s="120">
        <f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48"/>
        <v>0</v>
      </c>
      <c r="D162" s="229"/>
      <c r="E162" s="389"/>
      <c r="F162" s="400">
        <f>D162+E162</f>
        <v>0</v>
      </c>
      <c r="G162" s="229"/>
      <c r="H162" s="261"/>
      <c r="I162" s="114">
        <f>G162+H162</f>
        <v>0</v>
      </c>
      <c r="J162" s="261"/>
      <c r="K162" s="60"/>
      <c r="L162" s="114">
        <f>J162+K162</f>
        <v>0</v>
      </c>
      <c r="M162" s="320"/>
      <c r="N162" s="60"/>
      <c r="O162" s="114">
        <f>M162+N162</f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48"/>
        <v>0</v>
      </c>
      <c r="D163" s="231"/>
      <c r="E163" s="519"/>
      <c r="F163" s="533">
        <f>D163+E163</f>
        <v>0</v>
      </c>
      <c r="G163" s="231"/>
      <c r="H163" s="262"/>
      <c r="I163" s="109">
        <f>G163+H163</f>
        <v>0</v>
      </c>
      <c r="J163" s="262"/>
      <c r="K163" s="115"/>
      <c r="L163" s="109">
        <f>J163+K163</f>
        <v>0</v>
      </c>
      <c r="M163" s="321"/>
      <c r="N163" s="115"/>
      <c r="O163" s="109">
        <f>M163+N163</f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48"/>
        <v>0</v>
      </c>
      <c r="D164" s="233"/>
      <c r="E164" s="603"/>
      <c r="F164" s="402">
        <f>D164+E164</f>
        <v>0</v>
      </c>
      <c r="G164" s="233"/>
      <c r="H164" s="264"/>
      <c r="I164" s="117">
        <f>G164+H164</f>
        <v>0</v>
      </c>
      <c r="J164" s="264"/>
      <c r="K164" s="122"/>
      <c r="L164" s="117">
        <f>J164+K164</f>
        <v>0</v>
      </c>
      <c r="M164" s="322"/>
      <c r="N164" s="122"/>
      <c r="O164" s="117">
        <f>M164+N164</f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48"/>
        <v>0</v>
      </c>
      <c r="D165" s="227">
        <f>SUM(D166,D171)</f>
        <v>0</v>
      </c>
      <c r="E165" s="387">
        <f t="shared" ref="E165:O165" si="55">SUM(E166,E171)</f>
        <v>0</v>
      </c>
      <c r="F165" s="402">
        <f t="shared" si="55"/>
        <v>0</v>
      </c>
      <c r="G165" s="227">
        <f t="shared" si="55"/>
        <v>0</v>
      </c>
      <c r="H165" s="106">
        <f t="shared" si="55"/>
        <v>0</v>
      </c>
      <c r="I165" s="117">
        <f t="shared" si="55"/>
        <v>0</v>
      </c>
      <c r="J165" s="106">
        <f t="shared" si="55"/>
        <v>0</v>
      </c>
      <c r="K165" s="50">
        <f t="shared" si="55"/>
        <v>0</v>
      </c>
      <c r="L165" s="117">
        <f t="shared" si="55"/>
        <v>0</v>
      </c>
      <c r="M165" s="130">
        <f t="shared" si="55"/>
        <v>0</v>
      </c>
      <c r="N165" s="131">
        <f t="shared" si="55"/>
        <v>0</v>
      </c>
      <c r="O165" s="289">
        <f t="shared" si="55"/>
        <v>0</v>
      </c>
      <c r="P165" s="344"/>
    </row>
    <row r="166" spans="1:16" ht="16.5" hidden="1" customHeight="1" x14ac:dyDescent="0.25">
      <c r="A166" s="581">
        <v>2510</v>
      </c>
      <c r="B166" s="52" t="s">
        <v>147</v>
      </c>
      <c r="C166" s="53">
        <f t="shared" si="48"/>
        <v>0</v>
      </c>
      <c r="D166" s="232">
        <f>SUM(D167:D170)</f>
        <v>0</v>
      </c>
      <c r="E166" s="388">
        <f t="shared" ref="E166:O166" si="56">SUM(E167:E170)</f>
        <v>0</v>
      </c>
      <c r="F166" s="411">
        <f t="shared" si="56"/>
        <v>0</v>
      </c>
      <c r="G166" s="232">
        <f t="shared" si="56"/>
        <v>0</v>
      </c>
      <c r="H166" s="263">
        <f t="shared" si="56"/>
        <v>0</v>
      </c>
      <c r="I166" s="120">
        <f t="shared" si="56"/>
        <v>0</v>
      </c>
      <c r="J166" s="263">
        <f t="shared" si="56"/>
        <v>0</v>
      </c>
      <c r="K166" s="119">
        <f t="shared" si="56"/>
        <v>0</v>
      </c>
      <c r="L166" s="120">
        <f t="shared" si="56"/>
        <v>0</v>
      </c>
      <c r="M166" s="64">
        <f t="shared" si="56"/>
        <v>0</v>
      </c>
      <c r="N166" s="299">
        <f t="shared" si="56"/>
        <v>0</v>
      </c>
      <c r="O166" s="304">
        <f t="shared" si="56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48"/>
        <v>0</v>
      </c>
      <c r="D167" s="229"/>
      <c r="E167" s="389"/>
      <c r="F167" s="400">
        <f t="shared" ref="F167:F172" si="57">D167+E167</f>
        <v>0</v>
      </c>
      <c r="G167" s="229"/>
      <c r="H167" s="261"/>
      <c r="I167" s="114">
        <f t="shared" ref="I167:I172" si="58">G167+H167</f>
        <v>0</v>
      </c>
      <c r="J167" s="261"/>
      <c r="K167" s="60"/>
      <c r="L167" s="114">
        <f t="shared" ref="L167:L172" si="59">J167+K167</f>
        <v>0</v>
      </c>
      <c r="M167" s="320"/>
      <c r="N167" s="60"/>
      <c r="O167" s="114">
        <f t="shared" ref="O167:O172" si="60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48"/>
        <v>0</v>
      </c>
      <c r="D168" s="229"/>
      <c r="E168" s="389"/>
      <c r="F168" s="400">
        <f t="shared" si="57"/>
        <v>0</v>
      </c>
      <c r="G168" s="229"/>
      <c r="H168" s="261"/>
      <c r="I168" s="114">
        <f t="shared" si="58"/>
        <v>0</v>
      </c>
      <c r="J168" s="261"/>
      <c r="K168" s="60"/>
      <c r="L168" s="114">
        <f t="shared" si="59"/>
        <v>0</v>
      </c>
      <c r="M168" s="320"/>
      <c r="N168" s="60"/>
      <c r="O168" s="114">
        <f t="shared" si="60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48"/>
        <v>0</v>
      </c>
      <c r="D169" s="229"/>
      <c r="E169" s="389"/>
      <c r="F169" s="400">
        <f t="shared" si="57"/>
        <v>0</v>
      </c>
      <c r="G169" s="229"/>
      <c r="H169" s="261"/>
      <c r="I169" s="114">
        <f t="shared" si="58"/>
        <v>0</v>
      </c>
      <c r="J169" s="261"/>
      <c r="K169" s="60"/>
      <c r="L169" s="114">
        <f t="shared" si="59"/>
        <v>0</v>
      </c>
      <c r="M169" s="320"/>
      <c r="N169" s="60"/>
      <c r="O169" s="114">
        <f t="shared" si="60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48"/>
        <v>0</v>
      </c>
      <c r="D170" s="229"/>
      <c r="E170" s="389"/>
      <c r="F170" s="400">
        <f t="shared" si="57"/>
        <v>0</v>
      </c>
      <c r="G170" s="229"/>
      <c r="H170" s="261"/>
      <c r="I170" s="114">
        <f t="shared" si="58"/>
        <v>0</v>
      </c>
      <c r="J170" s="261"/>
      <c r="K170" s="60"/>
      <c r="L170" s="114">
        <f t="shared" si="59"/>
        <v>0</v>
      </c>
      <c r="M170" s="320"/>
      <c r="N170" s="60"/>
      <c r="O170" s="114">
        <f t="shared" si="60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48"/>
        <v>0</v>
      </c>
      <c r="D171" s="229"/>
      <c r="E171" s="389"/>
      <c r="F171" s="400">
        <f t="shared" si="57"/>
        <v>0</v>
      </c>
      <c r="G171" s="229"/>
      <c r="H171" s="261"/>
      <c r="I171" s="114">
        <f t="shared" si="58"/>
        <v>0</v>
      </c>
      <c r="J171" s="261"/>
      <c r="K171" s="60"/>
      <c r="L171" s="114">
        <f t="shared" si="59"/>
        <v>0</v>
      </c>
      <c r="M171" s="320"/>
      <c r="N171" s="60"/>
      <c r="O171" s="114">
        <f t="shared" si="60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48"/>
        <v>0</v>
      </c>
      <c r="D172" s="212"/>
      <c r="E172" s="590"/>
      <c r="F172" s="552">
        <f t="shared" si="57"/>
        <v>0</v>
      </c>
      <c r="G172" s="212"/>
      <c r="H172" s="247"/>
      <c r="I172" s="353">
        <f t="shared" si="58"/>
        <v>0</v>
      </c>
      <c r="J172" s="247"/>
      <c r="K172" s="35"/>
      <c r="L172" s="353">
        <f t="shared" si="59"/>
        <v>0</v>
      </c>
      <c r="M172" s="310"/>
      <c r="N172" s="35"/>
      <c r="O172" s="353">
        <f t="shared" si="60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48"/>
        <v>0</v>
      </c>
      <c r="D173" s="226">
        <f t="shared" ref="D173:O173" si="61">SUM(D174,D184)</f>
        <v>0</v>
      </c>
      <c r="E173" s="386">
        <f t="shared" si="61"/>
        <v>0</v>
      </c>
      <c r="F173" s="410">
        <f t="shared" si="61"/>
        <v>0</v>
      </c>
      <c r="G173" s="226">
        <f t="shared" si="61"/>
        <v>0</v>
      </c>
      <c r="H173" s="259">
        <f t="shared" si="61"/>
        <v>0</v>
      </c>
      <c r="I173" s="104">
        <f t="shared" si="61"/>
        <v>0</v>
      </c>
      <c r="J173" s="259">
        <f t="shared" si="61"/>
        <v>0</v>
      </c>
      <c r="K173" s="103">
        <f t="shared" si="61"/>
        <v>0</v>
      </c>
      <c r="L173" s="104">
        <f t="shared" si="61"/>
        <v>0</v>
      </c>
      <c r="M173" s="102">
        <f t="shared" si="61"/>
        <v>0</v>
      </c>
      <c r="N173" s="103">
        <f t="shared" si="61"/>
        <v>0</v>
      </c>
      <c r="O173" s="104">
        <f t="shared" si="6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48"/>
        <v>0</v>
      </c>
      <c r="D174" s="227">
        <f>SUM(D175,D179)</f>
        <v>0</v>
      </c>
      <c r="E174" s="387">
        <f t="shared" ref="E174:O174" si="62">SUM(E175,E179)</f>
        <v>0</v>
      </c>
      <c r="F174" s="402">
        <f t="shared" si="62"/>
        <v>0</v>
      </c>
      <c r="G174" s="227">
        <f t="shared" si="62"/>
        <v>0</v>
      </c>
      <c r="H174" s="106">
        <f t="shared" si="62"/>
        <v>0</v>
      </c>
      <c r="I174" s="117">
        <f t="shared" si="62"/>
        <v>0</v>
      </c>
      <c r="J174" s="106">
        <f t="shared" si="62"/>
        <v>0</v>
      </c>
      <c r="K174" s="50">
        <f t="shared" si="62"/>
        <v>0</v>
      </c>
      <c r="L174" s="117">
        <f t="shared" si="62"/>
        <v>0</v>
      </c>
      <c r="M174" s="130">
        <f t="shared" si="62"/>
        <v>0</v>
      </c>
      <c r="N174" s="131">
        <f t="shared" si="62"/>
        <v>0</v>
      </c>
      <c r="O174" s="289">
        <f t="shared" si="62"/>
        <v>0</v>
      </c>
      <c r="P174" s="344"/>
    </row>
    <row r="175" spans="1:16" ht="36" hidden="1" x14ac:dyDescent="0.25">
      <c r="A175" s="581">
        <v>3260</v>
      </c>
      <c r="B175" s="52" t="s">
        <v>156</v>
      </c>
      <c r="C175" s="53">
        <f t="shared" si="48"/>
        <v>0</v>
      </c>
      <c r="D175" s="232">
        <f t="shared" ref="D175:O175" si="63">SUM(D176:D178)</f>
        <v>0</v>
      </c>
      <c r="E175" s="388">
        <f t="shared" si="63"/>
        <v>0</v>
      </c>
      <c r="F175" s="411">
        <f t="shared" si="63"/>
        <v>0</v>
      </c>
      <c r="G175" s="232">
        <f t="shared" si="63"/>
        <v>0</v>
      </c>
      <c r="H175" s="263">
        <f t="shared" si="63"/>
        <v>0</v>
      </c>
      <c r="I175" s="120">
        <f t="shared" si="63"/>
        <v>0</v>
      </c>
      <c r="J175" s="263">
        <f t="shared" si="63"/>
        <v>0</v>
      </c>
      <c r="K175" s="119">
        <f t="shared" si="63"/>
        <v>0</v>
      </c>
      <c r="L175" s="120">
        <f t="shared" si="63"/>
        <v>0</v>
      </c>
      <c r="M175" s="53">
        <f t="shared" si="63"/>
        <v>0</v>
      </c>
      <c r="N175" s="119">
        <f t="shared" si="63"/>
        <v>0</v>
      </c>
      <c r="O175" s="120">
        <f t="shared" si="63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48"/>
        <v>0</v>
      </c>
      <c r="D176" s="229"/>
      <c r="E176" s="389"/>
      <c r="F176" s="400">
        <f>D176+E176</f>
        <v>0</v>
      </c>
      <c r="G176" s="229"/>
      <c r="H176" s="261"/>
      <c r="I176" s="114">
        <f>G176+H176</f>
        <v>0</v>
      </c>
      <c r="J176" s="261"/>
      <c r="K176" s="60"/>
      <c r="L176" s="114">
        <f>J176+K176</f>
        <v>0</v>
      </c>
      <c r="M176" s="320"/>
      <c r="N176" s="60"/>
      <c r="O176" s="114">
        <f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48"/>
        <v>0</v>
      </c>
      <c r="D177" s="229"/>
      <c r="E177" s="389"/>
      <c r="F177" s="400">
        <f>D177+E177</f>
        <v>0</v>
      </c>
      <c r="G177" s="229"/>
      <c r="H177" s="261"/>
      <c r="I177" s="114">
        <f>G177+H177</f>
        <v>0</v>
      </c>
      <c r="J177" s="261"/>
      <c r="K177" s="60"/>
      <c r="L177" s="114">
        <f>J177+K177</f>
        <v>0</v>
      </c>
      <c r="M177" s="320"/>
      <c r="N177" s="60"/>
      <c r="O177" s="114">
        <f>M177+N177</f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48"/>
        <v>0</v>
      </c>
      <c r="D178" s="229"/>
      <c r="E178" s="389"/>
      <c r="F178" s="400">
        <f>D178+E178</f>
        <v>0</v>
      </c>
      <c r="G178" s="229"/>
      <c r="H178" s="261"/>
      <c r="I178" s="114">
        <f>G178+H178</f>
        <v>0</v>
      </c>
      <c r="J178" s="261"/>
      <c r="K178" s="60"/>
      <c r="L178" s="114">
        <f>J178+K178</f>
        <v>0</v>
      </c>
      <c r="M178" s="320"/>
      <c r="N178" s="60"/>
      <c r="O178" s="114">
        <f>M178+N178</f>
        <v>0</v>
      </c>
      <c r="P178" s="111"/>
    </row>
    <row r="179" spans="1:16" ht="84" hidden="1" x14ac:dyDescent="0.25">
      <c r="A179" s="581">
        <v>3290</v>
      </c>
      <c r="B179" s="52" t="s">
        <v>286</v>
      </c>
      <c r="C179" s="127">
        <f t="shared" si="48"/>
        <v>0</v>
      </c>
      <c r="D179" s="232">
        <f>SUM(D180:D183)</f>
        <v>0</v>
      </c>
      <c r="E179" s="388">
        <f t="shared" ref="E179:O179" si="64">SUM(E180:E183)</f>
        <v>0</v>
      </c>
      <c r="F179" s="411">
        <f t="shared" si="64"/>
        <v>0</v>
      </c>
      <c r="G179" s="232">
        <f t="shared" si="64"/>
        <v>0</v>
      </c>
      <c r="H179" s="263">
        <f t="shared" si="64"/>
        <v>0</v>
      </c>
      <c r="I179" s="120">
        <f t="shared" si="64"/>
        <v>0</v>
      </c>
      <c r="J179" s="263">
        <f t="shared" si="64"/>
        <v>0</v>
      </c>
      <c r="K179" s="119">
        <f t="shared" si="64"/>
        <v>0</v>
      </c>
      <c r="L179" s="120">
        <f t="shared" si="64"/>
        <v>0</v>
      </c>
      <c r="M179" s="127">
        <f t="shared" si="64"/>
        <v>0</v>
      </c>
      <c r="N179" s="300">
        <f t="shared" si="64"/>
        <v>0</v>
      </c>
      <c r="O179" s="305">
        <f t="shared" si="64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48"/>
        <v>0</v>
      </c>
      <c r="D180" s="229"/>
      <c r="E180" s="389"/>
      <c r="F180" s="400">
        <f>D180+E180</f>
        <v>0</v>
      </c>
      <c r="G180" s="229"/>
      <c r="H180" s="261"/>
      <c r="I180" s="114">
        <f>G180+H180</f>
        <v>0</v>
      </c>
      <c r="J180" s="261"/>
      <c r="K180" s="60"/>
      <c r="L180" s="114">
        <f>J180+K180</f>
        <v>0</v>
      </c>
      <c r="M180" s="320"/>
      <c r="N180" s="60"/>
      <c r="O180" s="114">
        <f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48"/>
        <v>0</v>
      </c>
      <c r="D181" s="229"/>
      <c r="E181" s="389"/>
      <c r="F181" s="400">
        <f>D181+E181</f>
        <v>0</v>
      </c>
      <c r="G181" s="229"/>
      <c r="H181" s="261"/>
      <c r="I181" s="114">
        <f>G181+H181</f>
        <v>0</v>
      </c>
      <c r="J181" s="261"/>
      <c r="K181" s="60"/>
      <c r="L181" s="114">
        <f>J181+K181</f>
        <v>0</v>
      </c>
      <c r="M181" s="320"/>
      <c r="N181" s="60"/>
      <c r="O181" s="114">
        <f>M181+N181</f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48"/>
        <v>0</v>
      </c>
      <c r="D182" s="229"/>
      <c r="E182" s="389"/>
      <c r="F182" s="400">
        <f>D182+E182</f>
        <v>0</v>
      </c>
      <c r="G182" s="229"/>
      <c r="H182" s="261"/>
      <c r="I182" s="114">
        <f>G182+H182</f>
        <v>0</v>
      </c>
      <c r="J182" s="261"/>
      <c r="K182" s="60"/>
      <c r="L182" s="114">
        <f>J182+K182</f>
        <v>0</v>
      </c>
      <c r="M182" s="320"/>
      <c r="N182" s="60"/>
      <c r="O182" s="114">
        <f>M182+N182</f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48"/>
        <v>0</v>
      </c>
      <c r="D183" s="234"/>
      <c r="E183" s="604"/>
      <c r="F183" s="605">
        <f>D183+E183</f>
        <v>0</v>
      </c>
      <c r="G183" s="234"/>
      <c r="H183" s="265"/>
      <c r="I183" s="305">
        <f>G183+H183</f>
        <v>0</v>
      </c>
      <c r="J183" s="265"/>
      <c r="K183" s="129"/>
      <c r="L183" s="305">
        <f>J183+K183</f>
        <v>0</v>
      </c>
      <c r="M183" s="323"/>
      <c r="N183" s="129"/>
      <c r="O183" s="305">
        <f>M183+N183</f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48"/>
        <v>0</v>
      </c>
      <c r="D184" s="235">
        <f>SUM(D185:D186)</f>
        <v>0</v>
      </c>
      <c r="E184" s="606">
        <f t="shared" ref="E184:O184" si="65">SUM(E185:E186)</f>
        <v>0</v>
      </c>
      <c r="F184" s="607">
        <f t="shared" si="65"/>
        <v>0</v>
      </c>
      <c r="G184" s="235">
        <f t="shared" si="65"/>
        <v>0</v>
      </c>
      <c r="H184" s="266">
        <f t="shared" si="65"/>
        <v>0</v>
      </c>
      <c r="I184" s="289">
        <f t="shared" si="65"/>
        <v>0</v>
      </c>
      <c r="J184" s="266">
        <f t="shared" si="65"/>
        <v>0</v>
      </c>
      <c r="K184" s="131">
        <f t="shared" si="65"/>
        <v>0</v>
      </c>
      <c r="L184" s="289">
        <f t="shared" si="65"/>
        <v>0</v>
      </c>
      <c r="M184" s="130">
        <f t="shared" si="65"/>
        <v>0</v>
      </c>
      <c r="N184" s="131">
        <f t="shared" si="65"/>
        <v>0</v>
      </c>
      <c r="O184" s="289">
        <f t="shared" si="65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48"/>
        <v>0</v>
      </c>
      <c r="D185" s="231"/>
      <c r="E185" s="519"/>
      <c r="F185" s="533">
        <f>D185+E185</f>
        <v>0</v>
      </c>
      <c r="G185" s="231"/>
      <c r="H185" s="262"/>
      <c r="I185" s="109">
        <f>G185+H185</f>
        <v>0</v>
      </c>
      <c r="J185" s="262"/>
      <c r="K185" s="115"/>
      <c r="L185" s="109">
        <f>J185+K185</f>
        <v>0</v>
      </c>
      <c r="M185" s="321"/>
      <c r="N185" s="115"/>
      <c r="O185" s="109">
        <f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48"/>
        <v>0</v>
      </c>
      <c r="D186" s="228"/>
      <c r="E186" s="393"/>
      <c r="F186" s="411">
        <f>D186+E186</f>
        <v>0</v>
      </c>
      <c r="G186" s="228"/>
      <c r="H186" s="260"/>
      <c r="I186" s="120">
        <f>G186+H186</f>
        <v>0</v>
      </c>
      <c r="J186" s="260"/>
      <c r="K186" s="55"/>
      <c r="L186" s="120">
        <f>J186+K186</f>
        <v>0</v>
      </c>
      <c r="M186" s="319"/>
      <c r="N186" s="55"/>
      <c r="O186" s="120">
        <f>M186+N186</f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48"/>
        <v>0</v>
      </c>
      <c r="D187" s="226">
        <f t="shared" ref="D187:O187" si="66">SUM(D188,D191)</f>
        <v>0</v>
      </c>
      <c r="E187" s="386">
        <f t="shared" si="66"/>
        <v>0</v>
      </c>
      <c r="F187" s="410">
        <f t="shared" si="66"/>
        <v>0</v>
      </c>
      <c r="G187" s="226">
        <f t="shared" si="66"/>
        <v>0</v>
      </c>
      <c r="H187" s="259">
        <f t="shared" si="66"/>
        <v>0</v>
      </c>
      <c r="I187" s="104">
        <f t="shared" si="66"/>
        <v>0</v>
      </c>
      <c r="J187" s="259">
        <f t="shared" si="66"/>
        <v>0</v>
      </c>
      <c r="K187" s="103">
        <f t="shared" si="66"/>
        <v>0</v>
      </c>
      <c r="L187" s="104">
        <f t="shared" si="66"/>
        <v>0</v>
      </c>
      <c r="M187" s="102">
        <f t="shared" si="66"/>
        <v>0</v>
      </c>
      <c r="N187" s="103">
        <f t="shared" si="66"/>
        <v>0</v>
      </c>
      <c r="O187" s="104">
        <f t="shared" si="66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48"/>
        <v>0</v>
      </c>
      <c r="D188" s="227">
        <f t="shared" ref="D188:O188" si="67">SUM(D189,D190)</f>
        <v>0</v>
      </c>
      <c r="E188" s="387">
        <f t="shared" si="67"/>
        <v>0</v>
      </c>
      <c r="F188" s="402">
        <f t="shared" si="67"/>
        <v>0</v>
      </c>
      <c r="G188" s="227">
        <f t="shared" si="67"/>
        <v>0</v>
      </c>
      <c r="H188" s="106">
        <f t="shared" si="67"/>
        <v>0</v>
      </c>
      <c r="I188" s="117">
        <f t="shared" si="67"/>
        <v>0</v>
      </c>
      <c r="J188" s="106">
        <f t="shared" si="67"/>
        <v>0</v>
      </c>
      <c r="K188" s="50">
        <f t="shared" si="67"/>
        <v>0</v>
      </c>
      <c r="L188" s="117">
        <f t="shared" si="67"/>
        <v>0</v>
      </c>
      <c r="M188" s="47">
        <f t="shared" si="67"/>
        <v>0</v>
      </c>
      <c r="N188" s="50">
        <f t="shared" si="67"/>
        <v>0</v>
      </c>
      <c r="O188" s="117">
        <f t="shared" si="67"/>
        <v>0</v>
      </c>
      <c r="P188" s="123"/>
    </row>
    <row r="189" spans="1:16" ht="36" hidden="1" x14ac:dyDescent="0.25">
      <c r="A189" s="581">
        <v>4240</v>
      </c>
      <c r="B189" s="52" t="s">
        <v>169</v>
      </c>
      <c r="C189" s="53">
        <f t="shared" si="48"/>
        <v>0</v>
      </c>
      <c r="D189" s="228"/>
      <c r="E189" s="393"/>
      <c r="F189" s="411">
        <f>D189+E189</f>
        <v>0</v>
      </c>
      <c r="G189" s="228"/>
      <c r="H189" s="260"/>
      <c r="I189" s="120">
        <f>G189+H189</f>
        <v>0</v>
      </c>
      <c r="J189" s="260"/>
      <c r="K189" s="55"/>
      <c r="L189" s="120">
        <f>J189+K189</f>
        <v>0</v>
      </c>
      <c r="M189" s="319"/>
      <c r="N189" s="55"/>
      <c r="O189" s="120">
        <f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48"/>
        <v>0</v>
      </c>
      <c r="D190" s="229"/>
      <c r="E190" s="389"/>
      <c r="F190" s="400">
        <f>D190+E190</f>
        <v>0</v>
      </c>
      <c r="G190" s="229"/>
      <c r="H190" s="261"/>
      <c r="I190" s="114">
        <f>G190+H190</f>
        <v>0</v>
      </c>
      <c r="J190" s="261"/>
      <c r="K190" s="60"/>
      <c r="L190" s="114">
        <f>J190+K190</f>
        <v>0</v>
      </c>
      <c r="M190" s="320"/>
      <c r="N190" s="60"/>
      <c r="O190" s="114">
        <f>M190+N190</f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48"/>
        <v>0</v>
      </c>
      <c r="D191" s="227">
        <f t="shared" ref="D191:O191" si="68">SUM(D192)</f>
        <v>0</v>
      </c>
      <c r="E191" s="387">
        <f t="shared" si="68"/>
        <v>0</v>
      </c>
      <c r="F191" s="402">
        <f t="shared" si="68"/>
        <v>0</v>
      </c>
      <c r="G191" s="227">
        <f t="shared" si="68"/>
        <v>0</v>
      </c>
      <c r="H191" s="106">
        <f t="shared" si="68"/>
        <v>0</v>
      </c>
      <c r="I191" s="117">
        <f t="shared" si="68"/>
        <v>0</v>
      </c>
      <c r="J191" s="106">
        <f t="shared" si="68"/>
        <v>0</v>
      </c>
      <c r="K191" s="50">
        <f t="shared" si="68"/>
        <v>0</v>
      </c>
      <c r="L191" s="117">
        <f t="shared" si="68"/>
        <v>0</v>
      </c>
      <c r="M191" s="47">
        <f t="shared" si="68"/>
        <v>0</v>
      </c>
      <c r="N191" s="50">
        <f t="shared" si="68"/>
        <v>0</v>
      </c>
      <c r="O191" s="117">
        <f t="shared" si="68"/>
        <v>0</v>
      </c>
      <c r="P191" s="123"/>
    </row>
    <row r="192" spans="1:16" ht="24" hidden="1" x14ac:dyDescent="0.25">
      <c r="A192" s="581">
        <v>4310</v>
      </c>
      <c r="B192" s="52" t="s">
        <v>172</v>
      </c>
      <c r="C192" s="53">
        <f t="shared" si="48"/>
        <v>0</v>
      </c>
      <c r="D192" s="232">
        <f t="shared" ref="D192:O192" si="69">SUM(D193:D193)</f>
        <v>0</v>
      </c>
      <c r="E192" s="388">
        <f t="shared" si="69"/>
        <v>0</v>
      </c>
      <c r="F192" s="411">
        <f t="shared" si="69"/>
        <v>0</v>
      </c>
      <c r="G192" s="232">
        <f t="shared" si="69"/>
        <v>0</v>
      </c>
      <c r="H192" s="263">
        <f t="shared" si="69"/>
        <v>0</v>
      </c>
      <c r="I192" s="120">
        <f t="shared" si="69"/>
        <v>0</v>
      </c>
      <c r="J192" s="263">
        <f t="shared" si="69"/>
        <v>0</v>
      </c>
      <c r="K192" s="119">
        <f t="shared" si="69"/>
        <v>0</v>
      </c>
      <c r="L192" s="120">
        <f t="shared" si="69"/>
        <v>0</v>
      </c>
      <c r="M192" s="53">
        <f t="shared" si="69"/>
        <v>0</v>
      </c>
      <c r="N192" s="119">
        <f t="shared" si="69"/>
        <v>0</v>
      </c>
      <c r="O192" s="120">
        <f t="shared" si="69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48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48"/>
        <v>31957</v>
      </c>
      <c r="D194" s="225">
        <f t="shared" ref="D194:O194" si="70">SUM(D195,D230,D269)</f>
        <v>26292</v>
      </c>
      <c r="E194" s="382">
        <f t="shared" si="70"/>
        <v>2688</v>
      </c>
      <c r="F194" s="408">
        <f t="shared" si="70"/>
        <v>28980</v>
      </c>
      <c r="G194" s="225">
        <f t="shared" si="70"/>
        <v>0</v>
      </c>
      <c r="H194" s="258">
        <f t="shared" si="70"/>
        <v>0</v>
      </c>
      <c r="I194" s="100">
        <f t="shared" si="70"/>
        <v>0</v>
      </c>
      <c r="J194" s="258">
        <f t="shared" si="70"/>
        <v>2977</v>
      </c>
      <c r="K194" s="99">
        <f t="shared" si="70"/>
        <v>0</v>
      </c>
      <c r="L194" s="100">
        <f t="shared" si="70"/>
        <v>2977</v>
      </c>
      <c r="M194" s="324">
        <f t="shared" si="70"/>
        <v>0</v>
      </c>
      <c r="N194" s="301">
        <f t="shared" si="70"/>
        <v>0</v>
      </c>
      <c r="O194" s="306">
        <f t="shared" si="70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48"/>
        <v>31957</v>
      </c>
      <c r="D195" s="226">
        <f t="shared" ref="D195:O195" si="71">D196+D204</f>
        <v>26292</v>
      </c>
      <c r="E195" s="386">
        <f t="shared" si="71"/>
        <v>2688</v>
      </c>
      <c r="F195" s="410">
        <f t="shared" si="71"/>
        <v>28980</v>
      </c>
      <c r="G195" s="226">
        <f t="shared" si="71"/>
        <v>0</v>
      </c>
      <c r="H195" s="259">
        <f t="shared" si="71"/>
        <v>0</v>
      </c>
      <c r="I195" s="104">
        <f t="shared" si="71"/>
        <v>0</v>
      </c>
      <c r="J195" s="259">
        <f t="shared" si="71"/>
        <v>2977</v>
      </c>
      <c r="K195" s="103">
        <f t="shared" si="71"/>
        <v>0</v>
      </c>
      <c r="L195" s="104">
        <f t="shared" si="71"/>
        <v>2977</v>
      </c>
      <c r="M195" s="102">
        <f t="shared" si="71"/>
        <v>0</v>
      </c>
      <c r="N195" s="103">
        <f t="shared" si="71"/>
        <v>0</v>
      </c>
      <c r="O195" s="104">
        <f t="shared" si="71"/>
        <v>0</v>
      </c>
      <c r="P195" s="343"/>
    </row>
    <row r="196" spans="1:16" x14ac:dyDescent="0.25">
      <c r="A196" s="46">
        <v>5100</v>
      </c>
      <c r="B196" s="105" t="s">
        <v>176</v>
      </c>
      <c r="C196" s="47">
        <f t="shared" si="48"/>
        <v>314</v>
      </c>
      <c r="D196" s="227">
        <f t="shared" ref="D196:O196" si="72">D197+D198+D201+D202+D203</f>
        <v>314</v>
      </c>
      <c r="E196" s="387">
        <f t="shared" si="72"/>
        <v>0</v>
      </c>
      <c r="F196" s="402">
        <f t="shared" si="72"/>
        <v>314</v>
      </c>
      <c r="G196" s="227">
        <f t="shared" si="72"/>
        <v>0</v>
      </c>
      <c r="H196" s="106">
        <f t="shared" si="72"/>
        <v>0</v>
      </c>
      <c r="I196" s="117">
        <f t="shared" si="72"/>
        <v>0</v>
      </c>
      <c r="J196" s="106">
        <f t="shared" si="72"/>
        <v>0</v>
      </c>
      <c r="K196" s="50">
        <f t="shared" si="72"/>
        <v>0</v>
      </c>
      <c r="L196" s="117">
        <f t="shared" si="72"/>
        <v>0</v>
      </c>
      <c r="M196" s="47">
        <f t="shared" si="72"/>
        <v>0</v>
      </c>
      <c r="N196" s="50">
        <f t="shared" si="72"/>
        <v>0</v>
      </c>
      <c r="O196" s="117">
        <f t="shared" si="72"/>
        <v>0</v>
      </c>
      <c r="P196" s="123"/>
    </row>
    <row r="197" spans="1:16" hidden="1" x14ac:dyDescent="0.25">
      <c r="A197" s="581">
        <v>5110</v>
      </c>
      <c r="B197" s="52" t="s">
        <v>177</v>
      </c>
      <c r="C197" s="53">
        <f t="shared" si="48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</row>
    <row r="198" spans="1:16" ht="24" x14ac:dyDescent="0.25">
      <c r="A198" s="112">
        <v>5120</v>
      </c>
      <c r="B198" s="57" t="s">
        <v>178</v>
      </c>
      <c r="C198" s="58">
        <f t="shared" si="48"/>
        <v>314</v>
      </c>
      <c r="D198" s="230">
        <f t="shared" ref="D198:O198" si="73">D199+D200</f>
        <v>314</v>
      </c>
      <c r="E198" s="392">
        <f t="shared" si="73"/>
        <v>0</v>
      </c>
      <c r="F198" s="400">
        <f t="shared" si="73"/>
        <v>314</v>
      </c>
      <c r="G198" s="230">
        <f t="shared" si="73"/>
        <v>0</v>
      </c>
      <c r="H198" s="121">
        <f t="shared" si="73"/>
        <v>0</v>
      </c>
      <c r="I198" s="114">
        <f t="shared" si="73"/>
        <v>0</v>
      </c>
      <c r="J198" s="121">
        <f t="shared" si="73"/>
        <v>0</v>
      </c>
      <c r="K198" s="113">
        <f t="shared" si="73"/>
        <v>0</v>
      </c>
      <c r="L198" s="114">
        <f t="shared" si="73"/>
        <v>0</v>
      </c>
      <c r="M198" s="58">
        <f t="shared" si="73"/>
        <v>0</v>
      </c>
      <c r="N198" s="113">
        <f t="shared" si="73"/>
        <v>0</v>
      </c>
      <c r="O198" s="114">
        <f t="shared" si="73"/>
        <v>0</v>
      </c>
      <c r="P198" s="111"/>
    </row>
    <row r="199" spans="1:16" x14ac:dyDescent="0.25">
      <c r="A199" s="38">
        <v>5121</v>
      </c>
      <c r="B199" s="57" t="s">
        <v>179</v>
      </c>
      <c r="C199" s="58">
        <f t="shared" si="48"/>
        <v>314</v>
      </c>
      <c r="D199" s="229">
        <v>314</v>
      </c>
      <c r="E199" s="389"/>
      <c r="F199" s="400">
        <f>D199+E199</f>
        <v>314</v>
      </c>
      <c r="G199" s="229"/>
      <c r="H199" s="261"/>
      <c r="I199" s="114">
        <f>G199+H199</f>
        <v>0</v>
      </c>
      <c r="J199" s="261"/>
      <c r="K199" s="60"/>
      <c r="L199" s="114">
        <f>J199+K199</f>
        <v>0</v>
      </c>
      <c r="M199" s="320"/>
      <c r="N199" s="60"/>
      <c r="O199" s="114">
        <f>M199+N199</f>
        <v>0</v>
      </c>
      <c r="P199" s="367"/>
    </row>
    <row r="200" spans="1:16" ht="24" hidden="1" x14ac:dyDescent="0.25">
      <c r="A200" s="38">
        <v>5129</v>
      </c>
      <c r="B200" s="57" t="s">
        <v>180</v>
      </c>
      <c r="C200" s="58">
        <f t="shared" si="48"/>
        <v>0</v>
      </c>
      <c r="D200" s="229"/>
      <c r="E200" s="389"/>
      <c r="F200" s="400">
        <f>D200+E200</f>
        <v>0</v>
      </c>
      <c r="G200" s="229"/>
      <c r="H200" s="261"/>
      <c r="I200" s="114">
        <f>G200+H200</f>
        <v>0</v>
      </c>
      <c r="J200" s="261"/>
      <c r="K200" s="60"/>
      <c r="L200" s="114">
        <f>J200+K200</f>
        <v>0</v>
      </c>
      <c r="M200" s="320"/>
      <c r="N200" s="60"/>
      <c r="O200" s="114">
        <f>M200+N200</f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48"/>
        <v>0</v>
      </c>
      <c r="D201" s="229"/>
      <c r="E201" s="389"/>
      <c r="F201" s="400">
        <f>D201+E201</f>
        <v>0</v>
      </c>
      <c r="G201" s="229"/>
      <c r="H201" s="261"/>
      <c r="I201" s="114">
        <f>G201+H201</f>
        <v>0</v>
      </c>
      <c r="J201" s="261"/>
      <c r="K201" s="60"/>
      <c r="L201" s="114">
        <f>J201+K201</f>
        <v>0</v>
      </c>
      <c r="M201" s="320"/>
      <c r="N201" s="60"/>
      <c r="O201" s="114">
        <f>M201+N201</f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48"/>
        <v>0</v>
      </c>
      <c r="D202" s="229"/>
      <c r="E202" s="389"/>
      <c r="F202" s="400">
        <f>D202+E202</f>
        <v>0</v>
      </c>
      <c r="G202" s="229"/>
      <c r="H202" s="261"/>
      <c r="I202" s="114">
        <f>G202+H202</f>
        <v>0</v>
      </c>
      <c r="J202" s="261"/>
      <c r="K202" s="60"/>
      <c r="L202" s="114">
        <f>J202+K202</f>
        <v>0</v>
      </c>
      <c r="M202" s="320"/>
      <c r="N202" s="60"/>
      <c r="O202" s="114">
        <f>M202+N202</f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48"/>
        <v>0</v>
      </c>
      <c r="D203" s="229"/>
      <c r="E203" s="389"/>
      <c r="F203" s="400">
        <f>D203+E203</f>
        <v>0</v>
      </c>
      <c r="G203" s="229"/>
      <c r="H203" s="261"/>
      <c r="I203" s="114">
        <f>G203+H203</f>
        <v>0</v>
      </c>
      <c r="J203" s="261"/>
      <c r="K203" s="60"/>
      <c r="L203" s="114">
        <f>J203+K203</f>
        <v>0</v>
      </c>
      <c r="M203" s="320"/>
      <c r="N203" s="60"/>
      <c r="O203" s="114">
        <f>M203+N203</f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48"/>
        <v>31643</v>
      </c>
      <c r="D204" s="227">
        <f t="shared" ref="D204:O204" si="74">D205+D215+D216+D225+D226+D227+D229</f>
        <v>25978</v>
      </c>
      <c r="E204" s="387">
        <f t="shared" si="74"/>
        <v>2688</v>
      </c>
      <c r="F204" s="402">
        <f t="shared" si="74"/>
        <v>28666</v>
      </c>
      <c r="G204" s="227">
        <f t="shared" si="74"/>
        <v>0</v>
      </c>
      <c r="H204" s="106">
        <f t="shared" si="74"/>
        <v>0</v>
      </c>
      <c r="I204" s="117">
        <f t="shared" si="74"/>
        <v>0</v>
      </c>
      <c r="J204" s="106">
        <f t="shared" si="74"/>
        <v>2977</v>
      </c>
      <c r="K204" s="50">
        <f t="shared" si="74"/>
        <v>0</v>
      </c>
      <c r="L204" s="117">
        <f t="shared" si="74"/>
        <v>2977</v>
      </c>
      <c r="M204" s="47">
        <f t="shared" si="74"/>
        <v>0</v>
      </c>
      <c r="N204" s="50">
        <f t="shared" si="74"/>
        <v>0</v>
      </c>
      <c r="O204" s="117">
        <f t="shared" si="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48"/>
        <v>0</v>
      </c>
      <c r="D205" s="132">
        <f t="shared" ref="D205:O205" si="75">SUM(D206:D214)</f>
        <v>0</v>
      </c>
      <c r="E205" s="516">
        <f t="shared" si="75"/>
        <v>0</v>
      </c>
      <c r="F205" s="533">
        <f t="shared" si="75"/>
        <v>0</v>
      </c>
      <c r="G205" s="132">
        <f t="shared" si="75"/>
        <v>0</v>
      </c>
      <c r="H205" s="205">
        <f t="shared" si="75"/>
        <v>0</v>
      </c>
      <c r="I205" s="109">
        <f t="shared" si="75"/>
        <v>0</v>
      </c>
      <c r="J205" s="205">
        <f t="shared" si="75"/>
        <v>0</v>
      </c>
      <c r="K205" s="108">
        <f t="shared" si="75"/>
        <v>0</v>
      </c>
      <c r="L205" s="109">
        <f t="shared" si="75"/>
        <v>0</v>
      </c>
      <c r="M205" s="84">
        <f t="shared" si="75"/>
        <v>0</v>
      </c>
      <c r="N205" s="108">
        <f t="shared" si="75"/>
        <v>0</v>
      </c>
      <c r="O205" s="109">
        <f t="shared" si="75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48"/>
        <v>0</v>
      </c>
      <c r="D206" s="228"/>
      <c r="E206" s="393"/>
      <c r="F206" s="411">
        <f t="shared" ref="F206:F215" si="76">D206+E206</f>
        <v>0</v>
      </c>
      <c r="G206" s="228"/>
      <c r="H206" s="260"/>
      <c r="I206" s="120">
        <f t="shared" ref="I206:I215" si="77">G206+H206</f>
        <v>0</v>
      </c>
      <c r="J206" s="260"/>
      <c r="K206" s="55"/>
      <c r="L206" s="120">
        <f t="shared" ref="L206:L215" si="78">J206+K206</f>
        <v>0</v>
      </c>
      <c r="M206" s="319"/>
      <c r="N206" s="55"/>
      <c r="O206" s="120">
        <f t="shared" ref="O206:O215" si="79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48"/>
        <v>0</v>
      </c>
      <c r="D207" s="229"/>
      <c r="E207" s="389"/>
      <c r="F207" s="400">
        <f t="shared" si="76"/>
        <v>0</v>
      </c>
      <c r="G207" s="229"/>
      <c r="H207" s="261"/>
      <c r="I207" s="114">
        <f t="shared" si="77"/>
        <v>0</v>
      </c>
      <c r="J207" s="261"/>
      <c r="K207" s="60"/>
      <c r="L207" s="114">
        <f t="shared" si="78"/>
        <v>0</v>
      </c>
      <c r="M207" s="320"/>
      <c r="N207" s="60"/>
      <c r="O207" s="114">
        <f t="shared" si="79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48"/>
        <v>0</v>
      </c>
      <c r="D208" s="229"/>
      <c r="E208" s="389"/>
      <c r="F208" s="400">
        <f t="shared" si="76"/>
        <v>0</v>
      </c>
      <c r="G208" s="229"/>
      <c r="H208" s="261"/>
      <c r="I208" s="114">
        <f t="shared" si="77"/>
        <v>0</v>
      </c>
      <c r="J208" s="261"/>
      <c r="K208" s="60"/>
      <c r="L208" s="114">
        <f t="shared" si="78"/>
        <v>0</v>
      </c>
      <c r="M208" s="320"/>
      <c r="N208" s="60"/>
      <c r="O208" s="114">
        <f t="shared" si="79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48"/>
        <v>0</v>
      </c>
      <c r="D209" s="229"/>
      <c r="E209" s="389"/>
      <c r="F209" s="400">
        <f t="shared" si="76"/>
        <v>0</v>
      </c>
      <c r="G209" s="229"/>
      <c r="H209" s="261"/>
      <c r="I209" s="114">
        <f t="shared" si="77"/>
        <v>0</v>
      </c>
      <c r="J209" s="261"/>
      <c r="K209" s="60"/>
      <c r="L209" s="114">
        <f t="shared" si="78"/>
        <v>0</v>
      </c>
      <c r="M209" s="320"/>
      <c r="N209" s="60"/>
      <c r="O209" s="114">
        <f t="shared" si="79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48"/>
        <v>0</v>
      </c>
      <c r="D210" s="229"/>
      <c r="E210" s="389"/>
      <c r="F210" s="400">
        <f t="shared" si="76"/>
        <v>0</v>
      </c>
      <c r="G210" s="229"/>
      <c r="H210" s="261"/>
      <c r="I210" s="114">
        <f t="shared" si="77"/>
        <v>0</v>
      </c>
      <c r="J210" s="261"/>
      <c r="K210" s="60"/>
      <c r="L210" s="114">
        <f t="shared" si="78"/>
        <v>0</v>
      </c>
      <c r="M210" s="320"/>
      <c r="N210" s="60"/>
      <c r="O210" s="114">
        <f t="shared" si="79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48"/>
        <v>0</v>
      </c>
      <c r="D211" s="229"/>
      <c r="E211" s="389"/>
      <c r="F211" s="400">
        <f t="shared" si="76"/>
        <v>0</v>
      </c>
      <c r="G211" s="229"/>
      <c r="H211" s="261"/>
      <c r="I211" s="114">
        <f t="shared" si="77"/>
        <v>0</v>
      </c>
      <c r="J211" s="261"/>
      <c r="K211" s="60"/>
      <c r="L211" s="114">
        <f t="shared" si="78"/>
        <v>0</v>
      </c>
      <c r="M211" s="320"/>
      <c r="N211" s="60"/>
      <c r="O211" s="114">
        <f t="shared" si="79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48"/>
        <v>0</v>
      </c>
      <c r="D212" s="229"/>
      <c r="E212" s="389"/>
      <c r="F212" s="400">
        <f t="shared" si="76"/>
        <v>0</v>
      </c>
      <c r="G212" s="229"/>
      <c r="H212" s="261"/>
      <c r="I212" s="114">
        <f t="shared" si="77"/>
        <v>0</v>
      </c>
      <c r="J212" s="261"/>
      <c r="K212" s="60"/>
      <c r="L212" s="114">
        <f t="shared" si="78"/>
        <v>0</v>
      </c>
      <c r="M212" s="320"/>
      <c r="N212" s="60"/>
      <c r="O212" s="114">
        <f t="shared" si="79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80">F213+I213+L213+O213</f>
        <v>0</v>
      </c>
      <c r="D213" s="229"/>
      <c r="E213" s="389"/>
      <c r="F213" s="400">
        <f t="shared" si="76"/>
        <v>0</v>
      </c>
      <c r="G213" s="229"/>
      <c r="H213" s="261"/>
      <c r="I213" s="114">
        <f t="shared" si="77"/>
        <v>0</v>
      </c>
      <c r="J213" s="261"/>
      <c r="K213" s="60"/>
      <c r="L213" s="114">
        <f t="shared" si="78"/>
        <v>0</v>
      </c>
      <c r="M213" s="320"/>
      <c r="N213" s="60"/>
      <c r="O213" s="114">
        <f t="shared" si="79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80"/>
        <v>0</v>
      </c>
      <c r="D214" s="229"/>
      <c r="E214" s="389"/>
      <c r="F214" s="400">
        <f t="shared" si="76"/>
        <v>0</v>
      </c>
      <c r="G214" s="229"/>
      <c r="H214" s="261"/>
      <c r="I214" s="114">
        <f t="shared" si="77"/>
        <v>0</v>
      </c>
      <c r="J214" s="261"/>
      <c r="K214" s="60"/>
      <c r="L214" s="114">
        <f t="shared" si="78"/>
        <v>0</v>
      </c>
      <c r="M214" s="320"/>
      <c r="N214" s="60"/>
      <c r="O214" s="114">
        <f t="shared" si="79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80"/>
        <v>0</v>
      </c>
      <c r="D215" s="229"/>
      <c r="E215" s="389"/>
      <c r="F215" s="400">
        <f t="shared" si="76"/>
        <v>0</v>
      </c>
      <c r="G215" s="229"/>
      <c r="H215" s="261"/>
      <c r="I215" s="114">
        <f t="shared" si="77"/>
        <v>0</v>
      </c>
      <c r="J215" s="261"/>
      <c r="K215" s="60"/>
      <c r="L215" s="114">
        <f t="shared" si="78"/>
        <v>0</v>
      </c>
      <c r="M215" s="320"/>
      <c r="N215" s="60"/>
      <c r="O215" s="114">
        <f t="shared" si="79"/>
        <v>0</v>
      </c>
      <c r="P215" s="111"/>
    </row>
    <row r="216" spans="1:16" x14ac:dyDescent="0.25">
      <c r="A216" s="112">
        <v>5230</v>
      </c>
      <c r="B216" s="57" t="s">
        <v>196</v>
      </c>
      <c r="C216" s="58">
        <f t="shared" si="80"/>
        <v>31643</v>
      </c>
      <c r="D216" s="230">
        <f t="shared" ref="D216:O216" si="81">SUM(D217:D224)</f>
        <v>25978</v>
      </c>
      <c r="E216" s="392">
        <f t="shared" si="81"/>
        <v>2688</v>
      </c>
      <c r="F216" s="400">
        <f t="shared" si="81"/>
        <v>28666</v>
      </c>
      <c r="G216" s="230">
        <f t="shared" si="81"/>
        <v>0</v>
      </c>
      <c r="H216" s="121">
        <f t="shared" si="81"/>
        <v>0</v>
      </c>
      <c r="I216" s="114">
        <f t="shared" si="81"/>
        <v>0</v>
      </c>
      <c r="J216" s="121">
        <f t="shared" si="81"/>
        <v>2977</v>
      </c>
      <c r="K216" s="113">
        <f t="shared" si="81"/>
        <v>0</v>
      </c>
      <c r="L216" s="114">
        <f t="shared" si="81"/>
        <v>2977</v>
      </c>
      <c r="M216" s="58">
        <f t="shared" si="81"/>
        <v>0</v>
      </c>
      <c r="N216" s="113">
        <f t="shared" si="81"/>
        <v>0</v>
      </c>
      <c r="O216" s="114">
        <f t="shared" si="81"/>
        <v>0</v>
      </c>
      <c r="P216" s="367"/>
    </row>
    <row r="217" spans="1:16" hidden="1" x14ac:dyDescent="0.25">
      <c r="A217" s="38">
        <v>5231</v>
      </c>
      <c r="B217" s="57" t="s">
        <v>197</v>
      </c>
      <c r="C217" s="58">
        <f t="shared" si="80"/>
        <v>0</v>
      </c>
      <c r="D217" s="229"/>
      <c r="E217" s="389"/>
      <c r="F217" s="400">
        <f t="shared" ref="F217:F226" si="82">D217+E217</f>
        <v>0</v>
      </c>
      <c r="G217" s="229"/>
      <c r="H217" s="261"/>
      <c r="I217" s="114">
        <f t="shared" ref="I217:I226" si="83">G217+H217</f>
        <v>0</v>
      </c>
      <c r="J217" s="261"/>
      <c r="K217" s="60"/>
      <c r="L217" s="114">
        <f t="shared" ref="L217:L226" si="84">J217+K217</f>
        <v>0</v>
      </c>
      <c r="M217" s="320"/>
      <c r="N217" s="60"/>
      <c r="O217" s="114">
        <f t="shared" ref="O217:O226" si="85">M217+N217</f>
        <v>0</v>
      </c>
      <c r="P217" s="367"/>
    </row>
    <row r="218" spans="1:16" hidden="1" x14ac:dyDescent="0.25">
      <c r="A218" s="38">
        <v>5232</v>
      </c>
      <c r="B218" s="57" t="s">
        <v>198</v>
      </c>
      <c r="C218" s="58">
        <f t="shared" si="80"/>
        <v>0</v>
      </c>
      <c r="D218" s="229"/>
      <c r="E218" s="389"/>
      <c r="F218" s="400">
        <f t="shared" si="82"/>
        <v>0</v>
      </c>
      <c r="G218" s="229"/>
      <c r="H218" s="261"/>
      <c r="I218" s="114">
        <f t="shared" si="83"/>
        <v>0</v>
      </c>
      <c r="J218" s="261"/>
      <c r="K218" s="60"/>
      <c r="L218" s="114">
        <f t="shared" si="84"/>
        <v>0</v>
      </c>
      <c r="M218" s="320"/>
      <c r="N218" s="60"/>
      <c r="O218" s="114">
        <f t="shared" si="85"/>
        <v>0</v>
      </c>
      <c r="P218" s="367"/>
    </row>
    <row r="219" spans="1:16" hidden="1" x14ac:dyDescent="0.25">
      <c r="A219" s="38">
        <v>5233</v>
      </c>
      <c r="B219" s="57" t="s">
        <v>199</v>
      </c>
      <c r="C219" s="58">
        <f t="shared" si="80"/>
        <v>0</v>
      </c>
      <c r="D219" s="229"/>
      <c r="E219" s="389"/>
      <c r="F219" s="400">
        <f t="shared" si="82"/>
        <v>0</v>
      </c>
      <c r="G219" s="229"/>
      <c r="H219" s="261"/>
      <c r="I219" s="114">
        <f t="shared" si="83"/>
        <v>0</v>
      </c>
      <c r="J219" s="261"/>
      <c r="K219" s="60"/>
      <c r="L219" s="114">
        <f t="shared" si="84"/>
        <v>0</v>
      </c>
      <c r="M219" s="320"/>
      <c r="N219" s="60"/>
      <c r="O219" s="114">
        <f t="shared" si="85"/>
        <v>0</v>
      </c>
      <c r="P219" s="367"/>
    </row>
    <row r="220" spans="1:16" ht="24" x14ac:dyDescent="0.25">
      <c r="A220" s="38">
        <v>5234</v>
      </c>
      <c r="B220" s="57" t="s">
        <v>200</v>
      </c>
      <c r="C220" s="58">
        <f t="shared" si="80"/>
        <v>4408</v>
      </c>
      <c r="D220" s="229">
        <v>4408</v>
      </c>
      <c r="E220" s="389"/>
      <c r="F220" s="400">
        <f t="shared" si="82"/>
        <v>4408</v>
      </c>
      <c r="G220" s="229"/>
      <c r="H220" s="261"/>
      <c r="I220" s="114">
        <f t="shared" si="83"/>
        <v>0</v>
      </c>
      <c r="J220" s="261"/>
      <c r="K220" s="60"/>
      <c r="L220" s="114">
        <f t="shared" si="84"/>
        <v>0</v>
      </c>
      <c r="M220" s="320"/>
      <c r="N220" s="60"/>
      <c r="O220" s="114">
        <f t="shared" si="85"/>
        <v>0</v>
      </c>
      <c r="P220" s="367"/>
    </row>
    <row r="221" spans="1:16" ht="14.25" hidden="1" customHeight="1" x14ac:dyDescent="0.25">
      <c r="A221" s="38">
        <v>5236</v>
      </c>
      <c r="B221" s="57" t="s">
        <v>201</v>
      </c>
      <c r="C221" s="58">
        <f t="shared" si="80"/>
        <v>0</v>
      </c>
      <c r="D221" s="229"/>
      <c r="E221" s="389"/>
      <c r="F221" s="400">
        <f t="shared" si="82"/>
        <v>0</v>
      </c>
      <c r="G221" s="229"/>
      <c r="H221" s="261"/>
      <c r="I221" s="114">
        <f t="shared" si="83"/>
        <v>0</v>
      </c>
      <c r="J221" s="261"/>
      <c r="K221" s="60"/>
      <c r="L221" s="114">
        <f t="shared" si="84"/>
        <v>0</v>
      </c>
      <c r="M221" s="320"/>
      <c r="N221" s="60"/>
      <c r="O221" s="114">
        <f t="shared" si="85"/>
        <v>0</v>
      </c>
      <c r="P221" s="367"/>
    </row>
    <row r="222" spans="1:16" ht="14.25" hidden="1" customHeight="1" x14ac:dyDescent="0.25">
      <c r="A222" s="38">
        <v>5237</v>
      </c>
      <c r="B222" s="57" t="s">
        <v>202</v>
      </c>
      <c r="C222" s="58">
        <f t="shared" si="80"/>
        <v>0</v>
      </c>
      <c r="D222" s="229"/>
      <c r="E222" s="389"/>
      <c r="F222" s="400">
        <f t="shared" si="82"/>
        <v>0</v>
      </c>
      <c r="G222" s="229"/>
      <c r="H222" s="261"/>
      <c r="I222" s="114">
        <f t="shared" si="83"/>
        <v>0</v>
      </c>
      <c r="J222" s="261"/>
      <c r="K222" s="60"/>
      <c r="L222" s="114">
        <f t="shared" si="84"/>
        <v>0</v>
      </c>
      <c r="M222" s="320"/>
      <c r="N222" s="60"/>
      <c r="O222" s="114">
        <f t="shared" si="85"/>
        <v>0</v>
      </c>
      <c r="P222" s="367"/>
    </row>
    <row r="223" spans="1:16" ht="24" x14ac:dyDescent="0.25">
      <c r="A223" s="38">
        <v>5238</v>
      </c>
      <c r="B223" s="57" t="s">
        <v>203</v>
      </c>
      <c r="C223" s="58">
        <f t="shared" si="80"/>
        <v>985</v>
      </c>
      <c r="D223" s="229">
        <v>985</v>
      </c>
      <c r="E223" s="389"/>
      <c r="F223" s="400">
        <f t="shared" si="82"/>
        <v>985</v>
      </c>
      <c r="G223" s="229"/>
      <c r="H223" s="261"/>
      <c r="I223" s="114">
        <f t="shared" si="83"/>
        <v>0</v>
      </c>
      <c r="J223" s="261"/>
      <c r="K223" s="60"/>
      <c r="L223" s="114">
        <f t="shared" si="84"/>
        <v>0</v>
      </c>
      <c r="M223" s="320"/>
      <c r="N223" s="60"/>
      <c r="O223" s="114">
        <f t="shared" si="85"/>
        <v>0</v>
      </c>
      <c r="P223" s="367"/>
    </row>
    <row r="224" spans="1:16" ht="24" x14ac:dyDescent="0.25">
      <c r="A224" s="38">
        <v>5239</v>
      </c>
      <c r="B224" s="57" t="s">
        <v>204</v>
      </c>
      <c r="C224" s="58">
        <f t="shared" si="80"/>
        <v>26250</v>
      </c>
      <c r="D224" s="229">
        <v>20585</v>
      </c>
      <c r="E224" s="389">
        <v>2688</v>
      </c>
      <c r="F224" s="400">
        <f t="shared" si="82"/>
        <v>23273</v>
      </c>
      <c r="G224" s="229"/>
      <c r="H224" s="261"/>
      <c r="I224" s="114">
        <f t="shared" si="83"/>
        <v>0</v>
      </c>
      <c r="J224" s="261">
        <v>2977</v>
      </c>
      <c r="K224" s="60"/>
      <c r="L224" s="114">
        <f t="shared" si="84"/>
        <v>2977</v>
      </c>
      <c r="M224" s="320"/>
      <c r="N224" s="60"/>
      <c r="O224" s="114">
        <f t="shared" si="85"/>
        <v>0</v>
      </c>
      <c r="P224" s="367"/>
    </row>
    <row r="225" spans="1:16" ht="24" hidden="1" x14ac:dyDescent="0.25">
      <c r="A225" s="112">
        <v>5240</v>
      </c>
      <c r="B225" s="57" t="s">
        <v>205</v>
      </c>
      <c r="C225" s="58">
        <f t="shared" si="80"/>
        <v>0</v>
      </c>
      <c r="D225" s="229"/>
      <c r="E225" s="389"/>
      <c r="F225" s="400">
        <f t="shared" si="82"/>
        <v>0</v>
      </c>
      <c r="G225" s="229"/>
      <c r="H225" s="261"/>
      <c r="I225" s="114">
        <f t="shared" si="83"/>
        <v>0</v>
      </c>
      <c r="J225" s="261"/>
      <c r="K225" s="60"/>
      <c r="L225" s="114">
        <f t="shared" si="84"/>
        <v>0</v>
      </c>
      <c r="M225" s="320"/>
      <c r="N225" s="60"/>
      <c r="O225" s="114">
        <f t="shared" si="85"/>
        <v>0</v>
      </c>
      <c r="P225" s="367"/>
    </row>
    <row r="226" spans="1:16" hidden="1" x14ac:dyDescent="0.25">
      <c r="A226" s="112">
        <v>5250</v>
      </c>
      <c r="B226" s="57" t="s">
        <v>206</v>
      </c>
      <c r="C226" s="58">
        <f t="shared" si="80"/>
        <v>0</v>
      </c>
      <c r="D226" s="229"/>
      <c r="E226" s="389"/>
      <c r="F226" s="400">
        <f t="shared" si="82"/>
        <v>0</v>
      </c>
      <c r="G226" s="229"/>
      <c r="H226" s="261"/>
      <c r="I226" s="114">
        <f t="shared" si="83"/>
        <v>0</v>
      </c>
      <c r="J226" s="261"/>
      <c r="K226" s="60"/>
      <c r="L226" s="114">
        <f t="shared" si="84"/>
        <v>0</v>
      </c>
      <c r="M226" s="320"/>
      <c r="N226" s="60"/>
      <c r="O226" s="114">
        <f t="shared" si="85"/>
        <v>0</v>
      </c>
      <c r="P226" s="367"/>
    </row>
    <row r="227" spans="1:16" hidden="1" x14ac:dyDescent="0.25">
      <c r="A227" s="112">
        <v>5260</v>
      </c>
      <c r="B227" s="57" t="s">
        <v>207</v>
      </c>
      <c r="C227" s="58">
        <f t="shared" si="80"/>
        <v>0</v>
      </c>
      <c r="D227" s="230">
        <f t="shared" ref="D227:O227" si="86">SUM(D228)</f>
        <v>0</v>
      </c>
      <c r="E227" s="392">
        <f t="shared" si="86"/>
        <v>0</v>
      </c>
      <c r="F227" s="400">
        <f t="shared" si="86"/>
        <v>0</v>
      </c>
      <c r="G227" s="230">
        <f t="shared" si="86"/>
        <v>0</v>
      </c>
      <c r="H227" s="121">
        <f t="shared" si="86"/>
        <v>0</v>
      </c>
      <c r="I227" s="114">
        <f t="shared" si="86"/>
        <v>0</v>
      </c>
      <c r="J227" s="121">
        <f t="shared" si="86"/>
        <v>0</v>
      </c>
      <c r="K227" s="113">
        <f t="shared" si="86"/>
        <v>0</v>
      </c>
      <c r="L227" s="114">
        <f t="shared" si="86"/>
        <v>0</v>
      </c>
      <c r="M227" s="58">
        <f t="shared" si="86"/>
        <v>0</v>
      </c>
      <c r="N227" s="113">
        <f t="shared" si="86"/>
        <v>0</v>
      </c>
      <c r="O227" s="114">
        <f t="shared" si="86"/>
        <v>0</v>
      </c>
      <c r="P227" s="367"/>
    </row>
    <row r="228" spans="1:16" ht="24" hidden="1" x14ac:dyDescent="0.25">
      <c r="A228" s="38">
        <v>5269</v>
      </c>
      <c r="B228" s="57" t="s">
        <v>208</v>
      </c>
      <c r="C228" s="58">
        <f t="shared" si="80"/>
        <v>0</v>
      </c>
      <c r="D228" s="229"/>
      <c r="E228" s="389"/>
      <c r="F228" s="400">
        <f>D228+E228</f>
        <v>0</v>
      </c>
      <c r="G228" s="229"/>
      <c r="H228" s="261"/>
      <c r="I228" s="114">
        <f>G228+H228</f>
        <v>0</v>
      </c>
      <c r="J228" s="261"/>
      <c r="K228" s="60"/>
      <c r="L228" s="114">
        <f>J228+K228</f>
        <v>0</v>
      </c>
      <c r="M228" s="320"/>
      <c r="N228" s="60"/>
      <c r="O228" s="114">
        <f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80"/>
        <v>0</v>
      </c>
      <c r="D229" s="231"/>
      <c r="E229" s="519"/>
      <c r="F229" s="533">
        <f>D229+E229</f>
        <v>0</v>
      </c>
      <c r="G229" s="231"/>
      <c r="H229" s="262"/>
      <c r="I229" s="109">
        <f>G229+H229</f>
        <v>0</v>
      </c>
      <c r="J229" s="262"/>
      <c r="K229" s="115"/>
      <c r="L229" s="109">
        <f>J229+K229</f>
        <v>0</v>
      </c>
      <c r="M229" s="321"/>
      <c r="N229" s="115"/>
      <c r="O229" s="109">
        <f>M229+N229</f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80"/>
        <v>0</v>
      </c>
      <c r="D230" s="226">
        <f t="shared" ref="D230:O230" si="87">D231+D251+D259</f>
        <v>0</v>
      </c>
      <c r="E230" s="386">
        <f t="shared" si="87"/>
        <v>0</v>
      </c>
      <c r="F230" s="410">
        <f t="shared" si="87"/>
        <v>0</v>
      </c>
      <c r="G230" s="226">
        <f t="shared" si="87"/>
        <v>0</v>
      </c>
      <c r="H230" s="259">
        <f t="shared" si="87"/>
        <v>0</v>
      </c>
      <c r="I230" s="104">
        <f t="shared" si="87"/>
        <v>0</v>
      </c>
      <c r="J230" s="259">
        <f t="shared" si="87"/>
        <v>0</v>
      </c>
      <c r="K230" s="103">
        <f t="shared" si="87"/>
        <v>0</v>
      </c>
      <c r="L230" s="104">
        <f t="shared" si="87"/>
        <v>0</v>
      </c>
      <c r="M230" s="102">
        <f t="shared" si="87"/>
        <v>0</v>
      </c>
      <c r="N230" s="103">
        <f t="shared" si="87"/>
        <v>0</v>
      </c>
      <c r="O230" s="104">
        <f t="shared" si="87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80"/>
        <v>0</v>
      </c>
      <c r="D231" s="235">
        <f t="shared" ref="D231:O231" si="88">SUM(D232,D233,D235,D238,D244,D245,D246)</f>
        <v>0</v>
      </c>
      <c r="E231" s="606">
        <f t="shared" si="88"/>
        <v>0</v>
      </c>
      <c r="F231" s="607">
        <f t="shared" si="88"/>
        <v>0</v>
      </c>
      <c r="G231" s="235">
        <f t="shared" si="88"/>
        <v>0</v>
      </c>
      <c r="H231" s="266">
        <f t="shared" si="88"/>
        <v>0</v>
      </c>
      <c r="I231" s="289">
        <f t="shared" si="88"/>
        <v>0</v>
      </c>
      <c r="J231" s="266">
        <f t="shared" si="88"/>
        <v>0</v>
      </c>
      <c r="K231" s="131">
        <f t="shared" si="88"/>
        <v>0</v>
      </c>
      <c r="L231" s="289">
        <f t="shared" si="88"/>
        <v>0</v>
      </c>
      <c r="M231" s="130">
        <f t="shared" si="88"/>
        <v>0</v>
      </c>
      <c r="N231" s="131">
        <f t="shared" si="88"/>
        <v>0</v>
      </c>
      <c r="O231" s="289">
        <f t="shared" si="88"/>
        <v>0</v>
      </c>
      <c r="P231" s="344"/>
    </row>
    <row r="232" spans="1:16" ht="24" hidden="1" x14ac:dyDescent="0.25">
      <c r="A232" s="581">
        <v>6220</v>
      </c>
      <c r="B232" s="52" t="s">
        <v>212</v>
      </c>
      <c r="C232" s="53">
        <f t="shared" si="80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80"/>
        <v>0</v>
      </c>
      <c r="D233" s="230">
        <f t="shared" ref="D233:O233" si="89">SUM(D234)</f>
        <v>0</v>
      </c>
      <c r="E233" s="392">
        <f t="shared" si="89"/>
        <v>0</v>
      </c>
      <c r="F233" s="400">
        <f t="shared" si="89"/>
        <v>0</v>
      </c>
      <c r="G233" s="230">
        <f t="shared" si="89"/>
        <v>0</v>
      </c>
      <c r="H233" s="121">
        <f t="shared" si="89"/>
        <v>0</v>
      </c>
      <c r="I233" s="114">
        <f t="shared" si="89"/>
        <v>0</v>
      </c>
      <c r="J233" s="121">
        <f t="shared" si="89"/>
        <v>0</v>
      </c>
      <c r="K233" s="113">
        <f t="shared" si="89"/>
        <v>0</v>
      </c>
      <c r="L233" s="114">
        <f t="shared" si="89"/>
        <v>0</v>
      </c>
      <c r="M233" s="58">
        <f t="shared" si="89"/>
        <v>0</v>
      </c>
      <c r="N233" s="113">
        <f t="shared" si="89"/>
        <v>0</v>
      </c>
      <c r="O233" s="114">
        <f t="shared" si="89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80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80"/>
        <v>0</v>
      </c>
      <c r="D235" s="230">
        <f t="shared" ref="D235:O235" si="90">SUM(D236:D237)</f>
        <v>0</v>
      </c>
      <c r="E235" s="392">
        <f t="shared" si="90"/>
        <v>0</v>
      </c>
      <c r="F235" s="400">
        <f t="shared" si="90"/>
        <v>0</v>
      </c>
      <c r="G235" s="230">
        <f t="shared" si="90"/>
        <v>0</v>
      </c>
      <c r="H235" s="121">
        <f t="shared" si="90"/>
        <v>0</v>
      </c>
      <c r="I235" s="114">
        <f t="shared" si="90"/>
        <v>0</v>
      </c>
      <c r="J235" s="121">
        <f t="shared" si="90"/>
        <v>0</v>
      </c>
      <c r="K235" s="113">
        <f t="shared" si="90"/>
        <v>0</v>
      </c>
      <c r="L235" s="114">
        <f t="shared" si="90"/>
        <v>0</v>
      </c>
      <c r="M235" s="58">
        <f t="shared" si="90"/>
        <v>0</v>
      </c>
      <c r="N235" s="113">
        <f t="shared" si="90"/>
        <v>0</v>
      </c>
      <c r="O235" s="114">
        <f t="shared" si="90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80"/>
        <v>0</v>
      </c>
      <c r="D236" s="229"/>
      <c r="E236" s="389"/>
      <c r="F236" s="400">
        <f>D236+E236</f>
        <v>0</v>
      </c>
      <c r="G236" s="229"/>
      <c r="H236" s="261"/>
      <c r="I236" s="114">
        <f>G236+H236</f>
        <v>0</v>
      </c>
      <c r="J236" s="261"/>
      <c r="K236" s="60"/>
      <c r="L236" s="114">
        <f>J236+K236</f>
        <v>0</v>
      </c>
      <c r="M236" s="320"/>
      <c r="N236" s="60"/>
      <c r="O236" s="114">
        <f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80"/>
        <v>0</v>
      </c>
      <c r="D237" s="229"/>
      <c r="E237" s="389"/>
      <c r="F237" s="400">
        <f>D237+E237</f>
        <v>0</v>
      </c>
      <c r="G237" s="229"/>
      <c r="H237" s="261"/>
      <c r="I237" s="114">
        <f>G237+H237</f>
        <v>0</v>
      </c>
      <c r="J237" s="261"/>
      <c r="K237" s="60"/>
      <c r="L237" s="114">
        <f>J237+K237</f>
        <v>0</v>
      </c>
      <c r="M237" s="320"/>
      <c r="N237" s="60"/>
      <c r="O237" s="114">
        <f>M237+N237</f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80"/>
        <v>0</v>
      </c>
      <c r="D238" s="230">
        <f t="shared" ref="D238:O238" si="91">SUM(D239:D243)</f>
        <v>0</v>
      </c>
      <c r="E238" s="392">
        <f t="shared" si="91"/>
        <v>0</v>
      </c>
      <c r="F238" s="400">
        <f t="shared" si="91"/>
        <v>0</v>
      </c>
      <c r="G238" s="230">
        <f t="shared" si="91"/>
        <v>0</v>
      </c>
      <c r="H238" s="121">
        <f t="shared" si="91"/>
        <v>0</v>
      </c>
      <c r="I238" s="114">
        <f t="shared" si="91"/>
        <v>0</v>
      </c>
      <c r="J238" s="121">
        <f t="shared" si="91"/>
        <v>0</v>
      </c>
      <c r="K238" s="113">
        <f t="shared" si="91"/>
        <v>0</v>
      </c>
      <c r="L238" s="114">
        <f t="shared" si="91"/>
        <v>0</v>
      </c>
      <c r="M238" s="58">
        <f t="shared" si="91"/>
        <v>0</v>
      </c>
      <c r="N238" s="113">
        <f t="shared" si="91"/>
        <v>0</v>
      </c>
      <c r="O238" s="114">
        <f t="shared" si="91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80"/>
        <v>0</v>
      </c>
      <c r="D239" s="229"/>
      <c r="E239" s="389"/>
      <c r="F239" s="400">
        <f t="shared" ref="F239:F245" si="92">D239+E239</f>
        <v>0</v>
      </c>
      <c r="G239" s="229"/>
      <c r="H239" s="261"/>
      <c r="I239" s="114">
        <f t="shared" ref="I239:I245" si="93">G239+H239</f>
        <v>0</v>
      </c>
      <c r="J239" s="261"/>
      <c r="K239" s="60"/>
      <c r="L239" s="114">
        <f t="shared" ref="L239:L245" si="94">J239+K239</f>
        <v>0</v>
      </c>
      <c r="M239" s="320"/>
      <c r="N239" s="60"/>
      <c r="O239" s="114">
        <f t="shared" ref="O239:O245" si="95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80"/>
        <v>0</v>
      </c>
      <c r="D240" s="229"/>
      <c r="E240" s="389"/>
      <c r="F240" s="400">
        <f t="shared" si="92"/>
        <v>0</v>
      </c>
      <c r="G240" s="229"/>
      <c r="H240" s="261"/>
      <c r="I240" s="114">
        <f t="shared" si="93"/>
        <v>0</v>
      </c>
      <c r="J240" s="261"/>
      <c r="K240" s="60"/>
      <c r="L240" s="114">
        <f t="shared" si="94"/>
        <v>0</v>
      </c>
      <c r="M240" s="320"/>
      <c r="N240" s="60"/>
      <c r="O240" s="114">
        <f t="shared" si="95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80"/>
        <v>0</v>
      </c>
      <c r="D241" s="229"/>
      <c r="E241" s="389"/>
      <c r="F241" s="400">
        <f t="shared" si="92"/>
        <v>0</v>
      </c>
      <c r="G241" s="229"/>
      <c r="H241" s="261"/>
      <c r="I241" s="114">
        <f t="shared" si="93"/>
        <v>0</v>
      </c>
      <c r="J241" s="261"/>
      <c r="K241" s="60"/>
      <c r="L241" s="114">
        <f t="shared" si="94"/>
        <v>0</v>
      </c>
      <c r="M241" s="320"/>
      <c r="N241" s="60"/>
      <c r="O241" s="114">
        <f t="shared" si="95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80"/>
        <v>0</v>
      </c>
      <c r="D242" s="229"/>
      <c r="E242" s="389"/>
      <c r="F242" s="400">
        <f t="shared" si="92"/>
        <v>0</v>
      </c>
      <c r="G242" s="229"/>
      <c r="H242" s="261"/>
      <c r="I242" s="114">
        <f t="shared" si="93"/>
        <v>0</v>
      </c>
      <c r="J242" s="261"/>
      <c r="K242" s="60"/>
      <c r="L242" s="114">
        <f t="shared" si="94"/>
        <v>0</v>
      </c>
      <c r="M242" s="320"/>
      <c r="N242" s="60"/>
      <c r="O242" s="114">
        <f t="shared" si="95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80"/>
        <v>0</v>
      </c>
      <c r="D243" s="229"/>
      <c r="E243" s="389"/>
      <c r="F243" s="400">
        <f t="shared" si="92"/>
        <v>0</v>
      </c>
      <c r="G243" s="229"/>
      <c r="H243" s="261"/>
      <c r="I243" s="114">
        <f t="shared" si="93"/>
        <v>0</v>
      </c>
      <c r="J243" s="261"/>
      <c r="K243" s="60"/>
      <c r="L243" s="114">
        <f t="shared" si="94"/>
        <v>0</v>
      </c>
      <c r="M243" s="320"/>
      <c r="N243" s="60"/>
      <c r="O243" s="114">
        <f t="shared" si="95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80"/>
        <v>0</v>
      </c>
      <c r="D244" s="229"/>
      <c r="E244" s="389"/>
      <c r="F244" s="400">
        <f t="shared" si="92"/>
        <v>0</v>
      </c>
      <c r="G244" s="229"/>
      <c r="H244" s="261"/>
      <c r="I244" s="114">
        <f t="shared" si="93"/>
        <v>0</v>
      </c>
      <c r="J244" s="261"/>
      <c r="K244" s="60"/>
      <c r="L244" s="114">
        <f t="shared" si="94"/>
        <v>0</v>
      </c>
      <c r="M244" s="320"/>
      <c r="N244" s="60"/>
      <c r="O244" s="114">
        <f t="shared" si="95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80"/>
        <v>0</v>
      </c>
      <c r="D245" s="229"/>
      <c r="E245" s="389"/>
      <c r="F245" s="400">
        <f t="shared" si="92"/>
        <v>0</v>
      </c>
      <c r="G245" s="229"/>
      <c r="H245" s="261"/>
      <c r="I245" s="114">
        <f t="shared" si="93"/>
        <v>0</v>
      </c>
      <c r="J245" s="261"/>
      <c r="K245" s="60"/>
      <c r="L245" s="114">
        <f t="shared" si="94"/>
        <v>0</v>
      </c>
      <c r="M245" s="320"/>
      <c r="N245" s="60"/>
      <c r="O245" s="114">
        <f t="shared" si="95"/>
        <v>0</v>
      </c>
      <c r="P245" s="111"/>
    </row>
    <row r="246" spans="1:16" ht="24" hidden="1" x14ac:dyDescent="0.25">
      <c r="A246" s="581">
        <v>6290</v>
      </c>
      <c r="B246" s="52" t="s">
        <v>226</v>
      </c>
      <c r="C246" s="127">
        <f t="shared" si="80"/>
        <v>0</v>
      </c>
      <c r="D246" s="232">
        <f>SUM(D247:D250)</f>
        <v>0</v>
      </c>
      <c r="E246" s="388">
        <f t="shared" ref="E246:O246" si="96">SUM(E247:E250)</f>
        <v>0</v>
      </c>
      <c r="F246" s="411">
        <f t="shared" si="96"/>
        <v>0</v>
      </c>
      <c r="G246" s="232">
        <f t="shared" si="96"/>
        <v>0</v>
      </c>
      <c r="H246" s="263">
        <f t="shared" si="96"/>
        <v>0</v>
      </c>
      <c r="I246" s="120">
        <f t="shared" si="96"/>
        <v>0</v>
      </c>
      <c r="J246" s="263">
        <f t="shared" si="96"/>
        <v>0</v>
      </c>
      <c r="K246" s="119">
        <f t="shared" si="96"/>
        <v>0</v>
      </c>
      <c r="L246" s="120">
        <f t="shared" si="96"/>
        <v>0</v>
      </c>
      <c r="M246" s="127">
        <f t="shared" si="96"/>
        <v>0</v>
      </c>
      <c r="N246" s="300">
        <f t="shared" si="96"/>
        <v>0</v>
      </c>
      <c r="O246" s="305">
        <f t="shared" si="96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80"/>
        <v>0</v>
      </c>
      <c r="D247" s="229"/>
      <c r="E247" s="389"/>
      <c r="F247" s="400">
        <f>D247+E247</f>
        <v>0</v>
      </c>
      <c r="G247" s="229"/>
      <c r="H247" s="261"/>
      <c r="I247" s="114">
        <f>G247+H247</f>
        <v>0</v>
      </c>
      <c r="J247" s="261"/>
      <c r="K247" s="60"/>
      <c r="L247" s="114">
        <f>J247+K247</f>
        <v>0</v>
      </c>
      <c r="M247" s="320"/>
      <c r="N247" s="60"/>
      <c r="O247" s="114">
        <f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80"/>
        <v>0</v>
      </c>
      <c r="D248" s="229"/>
      <c r="E248" s="389"/>
      <c r="F248" s="400">
        <f>D248+E248</f>
        <v>0</v>
      </c>
      <c r="G248" s="229"/>
      <c r="H248" s="261"/>
      <c r="I248" s="114">
        <f>G248+H248</f>
        <v>0</v>
      </c>
      <c r="J248" s="261"/>
      <c r="K248" s="60"/>
      <c r="L248" s="114">
        <f>J248+K248</f>
        <v>0</v>
      </c>
      <c r="M248" s="320"/>
      <c r="N248" s="60"/>
      <c r="O248" s="114">
        <f>M248+N248</f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80"/>
        <v>0</v>
      </c>
      <c r="D249" s="229"/>
      <c r="E249" s="389"/>
      <c r="F249" s="400">
        <f>D249+E249</f>
        <v>0</v>
      </c>
      <c r="G249" s="229"/>
      <c r="H249" s="261"/>
      <c r="I249" s="114">
        <f>G249+H249</f>
        <v>0</v>
      </c>
      <c r="J249" s="261"/>
      <c r="K249" s="60"/>
      <c r="L249" s="114">
        <f>J249+K249</f>
        <v>0</v>
      </c>
      <c r="M249" s="320"/>
      <c r="N249" s="60"/>
      <c r="O249" s="114">
        <f>M249+N249</f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80"/>
        <v>0</v>
      </c>
      <c r="D250" s="229"/>
      <c r="E250" s="389"/>
      <c r="F250" s="400">
        <f>D250+E250</f>
        <v>0</v>
      </c>
      <c r="G250" s="229"/>
      <c r="H250" s="261"/>
      <c r="I250" s="114">
        <f>G250+H250</f>
        <v>0</v>
      </c>
      <c r="J250" s="261"/>
      <c r="K250" s="60"/>
      <c r="L250" s="114">
        <f>J250+K250</f>
        <v>0</v>
      </c>
      <c r="M250" s="320"/>
      <c r="N250" s="60"/>
      <c r="O250" s="114">
        <f>M250+N250</f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80"/>
        <v>0</v>
      </c>
      <c r="D251" s="227">
        <f>SUM(D252,D257,D258)</f>
        <v>0</v>
      </c>
      <c r="E251" s="387">
        <f t="shared" ref="E251:O251" si="97">SUM(E252,E257,E258)</f>
        <v>0</v>
      </c>
      <c r="F251" s="402">
        <f t="shared" si="97"/>
        <v>0</v>
      </c>
      <c r="G251" s="227">
        <f t="shared" si="97"/>
        <v>0</v>
      </c>
      <c r="H251" s="106">
        <f t="shared" si="97"/>
        <v>0</v>
      </c>
      <c r="I251" s="117">
        <f t="shared" si="97"/>
        <v>0</v>
      </c>
      <c r="J251" s="106">
        <f t="shared" si="97"/>
        <v>0</v>
      </c>
      <c r="K251" s="50">
        <f t="shared" si="97"/>
        <v>0</v>
      </c>
      <c r="L251" s="117">
        <f t="shared" si="97"/>
        <v>0</v>
      </c>
      <c r="M251" s="164">
        <f t="shared" si="97"/>
        <v>0</v>
      </c>
      <c r="N251" s="165">
        <f t="shared" si="97"/>
        <v>0</v>
      </c>
      <c r="O251" s="166">
        <f t="shared" si="97"/>
        <v>0</v>
      </c>
      <c r="P251" s="345"/>
    </row>
    <row r="252" spans="1:16" ht="24" hidden="1" x14ac:dyDescent="0.25">
      <c r="A252" s="581">
        <v>6320</v>
      </c>
      <c r="B252" s="52" t="s">
        <v>303</v>
      </c>
      <c r="C252" s="127">
        <f t="shared" si="80"/>
        <v>0</v>
      </c>
      <c r="D252" s="232">
        <f>SUM(D253:D256)</f>
        <v>0</v>
      </c>
      <c r="E252" s="388">
        <f t="shared" ref="E252:O252" si="98">SUM(E253:E256)</f>
        <v>0</v>
      </c>
      <c r="F252" s="411">
        <f t="shared" si="98"/>
        <v>0</v>
      </c>
      <c r="G252" s="232">
        <f t="shared" si="98"/>
        <v>0</v>
      </c>
      <c r="H252" s="263">
        <f t="shared" si="98"/>
        <v>0</v>
      </c>
      <c r="I252" s="120">
        <f t="shared" si="98"/>
        <v>0</v>
      </c>
      <c r="J252" s="263">
        <f t="shared" si="98"/>
        <v>0</v>
      </c>
      <c r="K252" s="119">
        <f t="shared" si="98"/>
        <v>0</v>
      </c>
      <c r="L252" s="120">
        <f t="shared" si="98"/>
        <v>0</v>
      </c>
      <c r="M252" s="53">
        <f t="shared" si="98"/>
        <v>0</v>
      </c>
      <c r="N252" s="119">
        <f t="shared" si="98"/>
        <v>0</v>
      </c>
      <c r="O252" s="120">
        <f t="shared" si="98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80"/>
        <v>0</v>
      </c>
      <c r="D253" s="229"/>
      <c r="E253" s="389"/>
      <c r="F253" s="400">
        <f t="shared" ref="F253:F258" si="99">D253+E253</f>
        <v>0</v>
      </c>
      <c r="G253" s="229"/>
      <c r="H253" s="261"/>
      <c r="I253" s="114">
        <f t="shared" ref="I253:I258" si="100">G253+H253</f>
        <v>0</v>
      </c>
      <c r="J253" s="261"/>
      <c r="K253" s="60"/>
      <c r="L253" s="114">
        <f t="shared" ref="L253:L258" si="101">J253+K253</f>
        <v>0</v>
      </c>
      <c r="M253" s="320"/>
      <c r="N253" s="60"/>
      <c r="O253" s="114">
        <f t="shared" ref="O253:O258" si="102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80"/>
        <v>0</v>
      </c>
      <c r="D254" s="229"/>
      <c r="E254" s="389"/>
      <c r="F254" s="400">
        <f t="shared" si="99"/>
        <v>0</v>
      </c>
      <c r="G254" s="229"/>
      <c r="H254" s="261"/>
      <c r="I254" s="114">
        <f t="shared" si="100"/>
        <v>0</v>
      </c>
      <c r="J254" s="261"/>
      <c r="K254" s="60"/>
      <c r="L254" s="114">
        <f t="shared" si="101"/>
        <v>0</v>
      </c>
      <c r="M254" s="320"/>
      <c r="N254" s="60"/>
      <c r="O254" s="114">
        <f t="shared" si="102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80"/>
        <v>0</v>
      </c>
      <c r="D255" s="229"/>
      <c r="E255" s="389"/>
      <c r="F255" s="400">
        <f t="shared" si="99"/>
        <v>0</v>
      </c>
      <c r="G255" s="229"/>
      <c r="H255" s="261"/>
      <c r="I255" s="114">
        <f t="shared" si="100"/>
        <v>0</v>
      </c>
      <c r="J255" s="261"/>
      <c r="K255" s="60"/>
      <c r="L255" s="114">
        <f t="shared" si="101"/>
        <v>0</v>
      </c>
      <c r="M255" s="320"/>
      <c r="N255" s="60"/>
      <c r="O255" s="114">
        <f t="shared" si="102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80"/>
        <v>0</v>
      </c>
      <c r="D256" s="228"/>
      <c r="E256" s="393"/>
      <c r="F256" s="411">
        <f t="shared" si="99"/>
        <v>0</v>
      </c>
      <c r="G256" s="228"/>
      <c r="H256" s="260"/>
      <c r="I256" s="120">
        <f t="shared" si="100"/>
        <v>0</v>
      </c>
      <c r="J256" s="260"/>
      <c r="K256" s="55"/>
      <c r="L256" s="120">
        <f t="shared" si="101"/>
        <v>0</v>
      </c>
      <c r="M256" s="319"/>
      <c r="N256" s="55"/>
      <c r="O256" s="120">
        <f t="shared" si="102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80"/>
        <v>0</v>
      </c>
      <c r="D257" s="234"/>
      <c r="E257" s="604"/>
      <c r="F257" s="605">
        <f t="shared" si="99"/>
        <v>0</v>
      </c>
      <c r="G257" s="234"/>
      <c r="H257" s="265"/>
      <c r="I257" s="305">
        <f t="shared" si="100"/>
        <v>0</v>
      </c>
      <c r="J257" s="265"/>
      <c r="K257" s="129"/>
      <c r="L257" s="305">
        <f t="shared" si="101"/>
        <v>0</v>
      </c>
      <c r="M257" s="323"/>
      <c r="N257" s="129"/>
      <c r="O257" s="305">
        <f t="shared" si="102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80"/>
        <v>0</v>
      </c>
      <c r="D258" s="229"/>
      <c r="E258" s="389"/>
      <c r="F258" s="400">
        <f t="shared" si="99"/>
        <v>0</v>
      </c>
      <c r="G258" s="229"/>
      <c r="H258" s="261"/>
      <c r="I258" s="114">
        <f t="shared" si="100"/>
        <v>0</v>
      </c>
      <c r="J258" s="261"/>
      <c r="K258" s="60"/>
      <c r="L258" s="114">
        <f t="shared" si="101"/>
        <v>0</v>
      </c>
      <c r="M258" s="320"/>
      <c r="N258" s="60"/>
      <c r="O258" s="114">
        <f t="shared" si="102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80"/>
        <v>0</v>
      </c>
      <c r="D259" s="227">
        <f>SUM(D260,D264)</f>
        <v>0</v>
      </c>
      <c r="E259" s="387">
        <f t="shared" ref="E259:O259" si="103">SUM(E260,E264)</f>
        <v>0</v>
      </c>
      <c r="F259" s="402">
        <f t="shared" si="103"/>
        <v>0</v>
      </c>
      <c r="G259" s="227">
        <f t="shared" si="103"/>
        <v>0</v>
      </c>
      <c r="H259" s="106">
        <f t="shared" si="103"/>
        <v>0</v>
      </c>
      <c r="I259" s="117">
        <f t="shared" si="103"/>
        <v>0</v>
      </c>
      <c r="J259" s="106">
        <f t="shared" si="103"/>
        <v>0</v>
      </c>
      <c r="K259" s="50">
        <f t="shared" si="103"/>
        <v>0</v>
      </c>
      <c r="L259" s="117">
        <f t="shared" si="103"/>
        <v>0</v>
      </c>
      <c r="M259" s="164">
        <f t="shared" si="103"/>
        <v>0</v>
      </c>
      <c r="N259" s="165">
        <f t="shared" si="103"/>
        <v>0</v>
      </c>
      <c r="O259" s="166">
        <f t="shared" si="103"/>
        <v>0</v>
      </c>
      <c r="P259" s="345"/>
    </row>
    <row r="260" spans="1:16" ht="24" hidden="1" x14ac:dyDescent="0.25">
      <c r="A260" s="581">
        <v>6410</v>
      </c>
      <c r="B260" s="52" t="s">
        <v>237</v>
      </c>
      <c r="C260" s="53">
        <f t="shared" si="80"/>
        <v>0</v>
      </c>
      <c r="D260" s="232">
        <f>SUM(D261:D263)</f>
        <v>0</v>
      </c>
      <c r="E260" s="388">
        <f t="shared" ref="E260:O260" si="104">SUM(E261:E263)</f>
        <v>0</v>
      </c>
      <c r="F260" s="411">
        <f t="shared" si="104"/>
        <v>0</v>
      </c>
      <c r="G260" s="232">
        <f t="shared" si="104"/>
        <v>0</v>
      </c>
      <c r="H260" s="263">
        <f t="shared" si="104"/>
        <v>0</v>
      </c>
      <c r="I260" s="120">
        <f t="shared" si="104"/>
        <v>0</v>
      </c>
      <c r="J260" s="263">
        <f t="shared" si="104"/>
        <v>0</v>
      </c>
      <c r="K260" s="119">
        <f t="shared" si="104"/>
        <v>0</v>
      </c>
      <c r="L260" s="120">
        <f t="shared" si="104"/>
        <v>0</v>
      </c>
      <c r="M260" s="64">
        <f t="shared" si="104"/>
        <v>0</v>
      </c>
      <c r="N260" s="299">
        <f t="shared" si="104"/>
        <v>0</v>
      </c>
      <c r="O260" s="304">
        <f t="shared" si="104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80"/>
        <v>0</v>
      </c>
      <c r="D261" s="229"/>
      <c r="E261" s="389"/>
      <c r="F261" s="400">
        <f>D261+E261</f>
        <v>0</v>
      </c>
      <c r="G261" s="229"/>
      <c r="H261" s="261"/>
      <c r="I261" s="114">
        <f>G261+H261</f>
        <v>0</v>
      </c>
      <c r="J261" s="261"/>
      <c r="K261" s="60"/>
      <c r="L261" s="114">
        <f>J261+K261</f>
        <v>0</v>
      </c>
      <c r="M261" s="320"/>
      <c r="N261" s="60"/>
      <c r="O261" s="114">
        <f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80"/>
        <v>0</v>
      </c>
      <c r="D262" s="229"/>
      <c r="E262" s="389"/>
      <c r="F262" s="400">
        <f>D262+E262</f>
        <v>0</v>
      </c>
      <c r="G262" s="229"/>
      <c r="H262" s="261"/>
      <c r="I262" s="114">
        <f>G262+H262</f>
        <v>0</v>
      </c>
      <c r="J262" s="261"/>
      <c r="K262" s="60"/>
      <c r="L262" s="114">
        <f>J262+K262</f>
        <v>0</v>
      </c>
      <c r="M262" s="320"/>
      <c r="N262" s="60"/>
      <c r="O262" s="114">
        <f>M262+N262</f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80"/>
        <v>0</v>
      </c>
      <c r="D263" s="229"/>
      <c r="E263" s="389"/>
      <c r="F263" s="400">
        <f>D263+E263</f>
        <v>0</v>
      </c>
      <c r="G263" s="229"/>
      <c r="H263" s="261"/>
      <c r="I263" s="114">
        <f>G263+H263</f>
        <v>0</v>
      </c>
      <c r="J263" s="261"/>
      <c r="K263" s="60"/>
      <c r="L263" s="114">
        <f>J263+K263</f>
        <v>0</v>
      </c>
      <c r="M263" s="320"/>
      <c r="N263" s="60"/>
      <c r="O263" s="114">
        <f>M263+N263</f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80"/>
        <v>0</v>
      </c>
      <c r="D264" s="230">
        <f t="shared" ref="D264:O264" si="105">SUM(D265:D268)</f>
        <v>0</v>
      </c>
      <c r="E264" s="392">
        <f t="shared" si="105"/>
        <v>0</v>
      </c>
      <c r="F264" s="400">
        <f t="shared" si="105"/>
        <v>0</v>
      </c>
      <c r="G264" s="230">
        <f t="shared" si="105"/>
        <v>0</v>
      </c>
      <c r="H264" s="121">
        <f t="shared" si="105"/>
        <v>0</v>
      </c>
      <c r="I264" s="114">
        <f t="shared" si="105"/>
        <v>0</v>
      </c>
      <c r="J264" s="121">
        <f t="shared" si="105"/>
        <v>0</v>
      </c>
      <c r="K264" s="113">
        <f t="shared" si="105"/>
        <v>0</v>
      </c>
      <c r="L264" s="114">
        <f t="shared" si="105"/>
        <v>0</v>
      </c>
      <c r="M264" s="58">
        <f t="shared" si="105"/>
        <v>0</v>
      </c>
      <c r="N264" s="113">
        <f t="shared" si="105"/>
        <v>0</v>
      </c>
      <c r="O264" s="114">
        <f t="shared" si="10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80"/>
        <v>0</v>
      </c>
      <c r="D265" s="229"/>
      <c r="E265" s="389"/>
      <c r="F265" s="400">
        <f>D265+E265</f>
        <v>0</v>
      </c>
      <c r="G265" s="229"/>
      <c r="H265" s="261"/>
      <c r="I265" s="114">
        <f>G265+H265</f>
        <v>0</v>
      </c>
      <c r="J265" s="261"/>
      <c r="K265" s="60"/>
      <c r="L265" s="114">
        <f>J265+K265</f>
        <v>0</v>
      </c>
      <c r="M265" s="320"/>
      <c r="N265" s="60"/>
      <c r="O265" s="114">
        <f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80"/>
        <v>0</v>
      </c>
      <c r="D266" s="229"/>
      <c r="E266" s="389"/>
      <c r="F266" s="400">
        <f>D266+E266</f>
        <v>0</v>
      </c>
      <c r="G266" s="229"/>
      <c r="H266" s="261"/>
      <c r="I266" s="114">
        <f>G266+H266</f>
        <v>0</v>
      </c>
      <c r="J266" s="261"/>
      <c r="K266" s="60"/>
      <c r="L266" s="114">
        <f>J266+K266</f>
        <v>0</v>
      </c>
      <c r="M266" s="320"/>
      <c r="N266" s="60"/>
      <c r="O266" s="114">
        <f>M266+N266</f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80"/>
        <v>0</v>
      </c>
      <c r="D267" s="229"/>
      <c r="E267" s="389"/>
      <c r="F267" s="400">
        <f>D267+E267</f>
        <v>0</v>
      </c>
      <c r="G267" s="229"/>
      <c r="H267" s="261"/>
      <c r="I267" s="114">
        <f>G267+H267</f>
        <v>0</v>
      </c>
      <c r="J267" s="261"/>
      <c r="K267" s="60"/>
      <c r="L267" s="114">
        <f>J267+K267</f>
        <v>0</v>
      </c>
      <c r="M267" s="320"/>
      <c r="N267" s="60"/>
      <c r="O267" s="114">
        <f>M267+N267</f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80"/>
        <v>0</v>
      </c>
      <c r="D268" s="229"/>
      <c r="E268" s="389"/>
      <c r="F268" s="400">
        <f>D268+E268</f>
        <v>0</v>
      </c>
      <c r="G268" s="229"/>
      <c r="H268" s="261"/>
      <c r="I268" s="114">
        <f>G268+H268</f>
        <v>0</v>
      </c>
      <c r="J268" s="261"/>
      <c r="K268" s="60"/>
      <c r="L268" s="114">
        <f>J268+K268</f>
        <v>0</v>
      </c>
      <c r="M268" s="320"/>
      <c r="N268" s="60"/>
      <c r="O268" s="114">
        <f>M268+N268</f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80"/>
        <v>0</v>
      </c>
      <c r="D269" s="236">
        <f t="shared" ref="D269:O269" si="106">SUM(D270,D281)</f>
        <v>0</v>
      </c>
      <c r="E269" s="391">
        <f t="shared" si="106"/>
        <v>0</v>
      </c>
      <c r="F269" s="412">
        <f t="shared" si="106"/>
        <v>0</v>
      </c>
      <c r="G269" s="236">
        <f t="shared" si="106"/>
        <v>0</v>
      </c>
      <c r="H269" s="267">
        <f t="shared" si="106"/>
        <v>0</v>
      </c>
      <c r="I269" s="483">
        <f t="shared" si="106"/>
        <v>0</v>
      </c>
      <c r="J269" s="267">
        <f t="shared" si="106"/>
        <v>0</v>
      </c>
      <c r="K269" s="481">
        <f t="shared" si="106"/>
        <v>0</v>
      </c>
      <c r="L269" s="483">
        <f t="shared" si="106"/>
        <v>0</v>
      </c>
      <c r="M269" s="325">
        <f t="shared" si="106"/>
        <v>0</v>
      </c>
      <c r="N269" s="302">
        <f t="shared" si="106"/>
        <v>0</v>
      </c>
      <c r="O269" s="307">
        <f t="shared" si="106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80"/>
        <v>0</v>
      </c>
      <c r="D270" s="227">
        <f t="shared" ref="D270:O270" si="107">SUM(D271,D272,D275,D276,D280)</f>
        <v>0</v>
      </c>
      <c r="E270" s="387">
        <f t="shared" si="107"/>
        <v>0</v>
      </c>
      <c r="F270" s="402">
        <f t="shared" si="107"/>
        <v>0</v>
      </c>
      <c r="G270" s="227">
        <f t="shared" si="107"/>
        <v>0</v>
      </c>
      <c r="H270" s="106">
        <f t="shared" si="107"/>
        <v>0</v>
      </c>
      <c r="I270" s="117">
        <f t="shared" si="107"/>
        <v>0</v>
      </c>
      <c r="J270" s="106">
        <f t="shared" si="107"/>
        <v>0</v>
      </c>
      <c r="K270" s="50">
        <f t="shared" si="107"/>
        <v>0</v>
      </c>
      <c r="L270" s="117">
        <f t="shared" si="107"/>
        <v>0</v>
      </c>
      <c r="M270" s="130">
        <f t="shared" si="107"/>
        <v>0</v>
      </c>
      <c r="N270" s="131">
        <f t="shared" si="107"/>
        <v>0</v>
      </c>
      <c r="O270" s="289">
        <f t="shared" si="107"/>
        <v>0</v>
      </c>
      <c r="P270" s="344"/>
    </row>
    <row r="271" spans="1:16" ht="24" hidden="1" x14ac:dyDescent="0.25">
      <c r="A271" s="581">
        <v>7210</v>
      </c>
      <c r="B271" s="52" t="s">
        <v>248</v>
      </c>
      <c r="C271" s="53">
        <f t="shared" si="80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80"/>
        <v>0</v>
      </c>
      <c r="D272" s="230">
        <f t="shared" ref="D272:O272" si="108">SUM(D273:D274)</f>
        <v>0</v>
      </c>
      <c r="E272" s="392">
        <f t="shared" si="108"/>
        <v>0</v>
      </c>
      <c r="F272" s="400">
        <f t="shared" si="108"/>
        <v>0</v>
      </c>
      <c r="G272" s="230">
        <f t="shared" si="108"/>
        <v>0</v>
      </c>
      <c r="H272" s="121">
        <f t="shared" si="108"/>
        <v>0</v>
      </c>
      <c r="I272" s="114">
        <f t="shared" si="108"/>
        <v>0</v>
      </c>
      <c r="J272" s="121">
        <f t="shared" si="108"/>
        <v>0</v>
      </c>
      <c r="K272" s="113">
        <f t="shared" si="108"/>
        <v>0</v>
      </c>
      <c r="L272" s="114">
        <f t="shared" si="108"/>
        <v>0</v>
      </c>
      <c r="M272" s="58">
        <f t="shared" si="108"/>
        <v>0</v>
      </c>
      <c r="N272" s="113">
        <f t="shared" si="108"/>
        <v>0</v>
      </c>
      <c r="O272" s="114">
        <f t="shared" si="108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80"/>
        <v>0</v>
      </c>
      <c r="D273" s="229"/>
      <c r="E273" s="389"/>
      <c r="F273" s="400">
        <f>D273+E273</f>
        <v>0</v>
      </c>
      <c r="G273" s="229"/>
      <c r="H273" s="261"/>
      <c r="I273" s="114">
        <f>G273+H273</f>
        <v>0</v>
      </c>
      <c r="J273" s="261"/>
      <c r="K273" s="60"/>
      <c r="L273" s="114">
        <f>J273+K273</f>
        <v>0</v>
      </c>
      <c r="M273" s="320"/>
      <c r="N273" s="60"/>
      <c r="O273" s="114">
        <f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80"/>
        <v>0</v>
      </c>
      <c r="D274" s="229"/>
      <c r="E274" s="389"/>
      <c r="F274" s="400">
        <f>D274+E274</f>
        <v>0</v>
      </c>
      <c r="G274" s="229"/>
      <c r="H274" s="261"/>
      <c r="I274" s="114">
        <f>G274+H274</f>
        <v>0</v>
      </c>
      <c r="J274" s="261"/>
      <c r="K274" s="60"/>
      <c r="L274" s="114">
        <f>J274+K274</f>
        <v>0</v>
      </c>
      <c r="M274" s="320"/>
      <c r="N274" s="60"/>
      <c r="O274" s="114">
        <f>M274+N274</f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80"/>
        <v>0</v>
      </c>
      <c r="D275" s="229"/>
      <c r="E275" s="389"/>
      <c r="F275" s="400">
        <f>D275+E275</f>
        <v>0</v>
      </c>
      <c r="G275" s="229"/>
      <c r="H275" s="261"/>
      <c r="I275" s="114">
        <f>G275+H275</f>
        <v>0</v>
      </c>
      <c r="J275" s="261"/>
      <c r="K275" s="60"/>
      <c r="L275" s="114">
        <f>J275+K275</f>
        <v>0</v>
      </c>
      <c r="M275" s="320"/>
      <c r="N275" s="60"/>
      <c r="O275" s="114">
        <f>M275+N275</f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80"/>
        <v>0</v>
      </c>
      <c r="D276" s="230">
        <f t="shared" ref="D276:O276" si="109">SUM(D277:D279)</f>
        <v>0</v>
      </c>
      <c r="E276" s="392">
        <f t="shared" si="109"/>
        <v>0</v>
      </c>
      <c r="F276" s="400">
        <f t="shared" si="109"/>
        <v>0</v>
      </c>
      <c r="G276" s="230">
        <f t="shared" si="109"/>
        <v>0</v>
      </c>
      <c r="H276" s="121">
        <f t="shared" si="109"/>
        <v>0</v>
      </c>
      <c r="I276" s="114">
        <f t="shared" si="109"/>
        <v>0</v>
      </c>
      <c r="J276" s="121">
        <f>SUM(J277:J279)</f>
        <v>0</v>
      </c>
      <c r="K276" s="113">
        <f>SUM(K277:K279)</f>
        <v>0</v>
      </c>
      <c r="L276" s="114">
        <f>SUM(L277:L279)</f>
        <v>0</v>
      </c>
      <c r="M276" s="58">
        <f t="shared" si="109"/>
        <v>0</v>
      </c>
      <c r="N276" s="113">
        <f t="shared" si="109"/>
        <v>0</v>
      </c>
      <c r="O276" s="114">
        <f t="shared" si="109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110">F277+I277+L277+O277</f>
        <v>0</v>
      </c>
      <c r="D277" s="229"/>
      <c r="E277" s="389"/>
      <c r="F277" s="400">
        <f>D277+E277</f>
        <v>0</v>
      </c>
      <c r="G277" s="229"/>
      <c r="H277" s="261"/>
      <c r="I277" s="114">
        <f>G277+H277</f>
        <v>0</v>
      </c>
      <c r="J277" s="261"/>
      <c r="K277" s="60"/>
      <c r="L277" s="114">
        <f>J277+K277</f>
        <v>0</v>
      </c>
      <c r="M277" s="320"/>
      <c r="N277" s="60"/>
      <c r="O277" s="114">
        <f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110"/>
        <v>0</v>
      </c>
      <c r="D278" s="229"/>
      <c r="E278" s="389"/>
      <c r="F278" s="400">
        <f>D278+E278</f>
        <v>0</v>
      </c>
      <c r="G278" s="229"/>
      <c r="H278" s="261"/>
      <c r="I278" s="114">
        <f>G278+H278</f>
        <v>0</v>
      </c>
      <c r="J278" s="261"/>
      <c r="K278" s="60"/>
      <c r="L278" s="114">
        <f>J278+K278</f>
        <v>0</v>
      </c>
      <c r="M278" s="320"/>
      <c r="N278" s="60"/>
      <c r="O278" s="114">
        <f>M278+N278</f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110"/>
        <v>0</v>
      </c>
      <c r="D279" s="229"/>
      <c r="E279" s="389"/>
      <c r="F279" s="400">
        <f>D279+E279</f>
        <v>0</v>
      </c>
      <c r="G279" s="229"/>
      <c r="H279" s="261"/>
      <c r="I279" s="114">
        <f>G279+H279</f>
        <v>0</v>
      </c>
      <c r="J279" s="261"/>
      <c r="K279" s="60"/>
      <c r="L279" s="114">
        <f>J279+K279</f>
        <v>0</v>
      </c>
      <c r="M279" s="320"/>
      <c r="N279" s="60"/>
      <c r="O279" s="114">
        <f>M279+N279</f>
        <v>0</v>
      </c>
      <c r="P279" s="111"/>
    </row>
    <row r="280" spans="1:16" ht="24" hidden="1" x14ac:dyDescent="0.25">
      <c r="A280" s="581">
        <v>7260</v>
      </c>
      <c r="B280" s="52" t="s">
        <v>255</v>
      </c>
      <c r="C280" s="53">
        <f t="shared" si="110"/>
        <v>0</v>
      </c>
      <c r="D280" s="228"/>
      <c r="E280" s="393"/>
      <c r="F280" s="411">
        <f>D280+E280</f>
        <v>0</v>
      </c>
      <c r="G280" s="228"/>
      <c r="H280" s="260"/>
      <c r="I280" s="120">
        <f>G280+H280</f>
        <v>0</v>
      </c>
      <c r="J280" s="260"/>
      <c r="K280" s="55"/>
      <c r="L280" s="120">
        <f>J280+K280</f>
        <v>0</v>
      </c>
      <c r="M280" s="319"/>
      <c r="N280" s="55"/>
      <c r="O280" s="120">
        <f>M280+N280</f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110"/>
        <v>0</v>
      </c>
      <c r="D281" s="237">
        <f t="shared" ref="D281:O281" si="111">D282</f>
        <v>0</v>
      </c>
      <c r="E281" s="608">
        <f t="shared" si="111"/>
        <v>0</v>
      </c>
      <c r="F281" s="600">
        <f t="shared" si="111"/>
        <v>0</v>
      </c>
      <c r="G281" s="237">
        <f t="shared" si="111"/>
        <v>0</v>
      </c>
      <c r="H281" s="268">
        <f t="shared" si="111"/>
        <v>0</v>
      </c>
      <c r="I281" s="166">
        <f t="shared" si="111"/>
        <v>0</v>
      </c>
      <c r="J281" s="268">
        <f t="shared" si="111"/>
        <v>0</v>
      </c>
      <c r="K281" s="165">
        <f t="shared" si="111"/>
        <v>0</v>
      </c>
      <c r="L281" s="166">
        <f t="shared" si="111"/>
        <v>0</v>
      </c>
      <c r="M281" s="164">
        <f t="shared" si="111"/>
        <v>0</v>
      </c>
      <c r="N281" s="165">
        <f t="shared" si="111"/>
        <v>0</v>
      </c>
      <c r="O281" s="166">
        <f t="shared" si="111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110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110"/>
        <v>0</v>
      </c>
      <c r="D283" s="230">
        <f t="shared" ref="D283:O283" si="112">SUM(D284:D285)</f>
        <v>0</v>
      </c>
      <c r="E283" s="392">
        <f t="shared" si="112"/>
        <v>0</v>
      </c>
      <c r="F283" s="400">
        <f t="shared" si="112"/>
        <v>0</v>
      </c>
      <c r="G283" s="230">
        <f t="shared" si="112"/>
        <v>0</v>
      </c>
      <c r="H283" s="121">
        <f t="shared" si="112"/>
        <v>0</v>
      </c>
      <c r="I283" s="114">
        <f t="shared" si="112"/>
        <v>0</v>
      </c>
      <c r="J283" s="121">
        <f t="shared" si="112"/>
        <v>0</v>
      </c>
      <c r="K283" s="113">
        <f t="shared" si="112"/>
        <v>0</v>
      </c>
      <c r="L283" s="114">
        <f t="shared" si="112"/>
        <v>0</v>
      </c>
      <c r="M283" s="58">
        <f t="shared" si="112"/>
        <v>0</v>
      </c>
      <c r="N283" s="113">
        <f t="shared" si="112"/>
        <v>0</v>
      </c>
      <c r="O283" s="114">
        <f t="shared" si="112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110"/>
        <v>0</v>
      </c>
      <c r="D284" s="229"/>
      <c r="E284" s="389"/>
      <c r="F284" s="400">
        <f>D284+E284</f>
        <v>0</v>
      </c>
      <c r="G284" s="229"/>
      <c r="H284" s="261"/>
      <c r="I284" s="114">
        <f>G284+H284</f>
        <v>0</v>
      </c>
      <c r="J284" s="261"/>
      <c r="K284" s="60"/>
      <c r="L284" s="114">
        <f>J284+K284</f>
        <v>0</v>
      </c>
      <c r="M284" s="320"/>
      <c r="N284" s="60"/>
      <c r="O284" s="114">
        <f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110"/>
        <v>0</v>
      </c>
      <c r="D285" s="228"/>
      <c r="E285" s="393"/>
      <c r="F285" s="411">
        <f>D285+E285</f>
        <v>0</v>
      </c>
      <c r="G285" s="228"/>
      <c r="H285" s="260"/>
      <c r="I285" s="120">
        <f>G285+H285</f>
        <v>0</v>
      </c>
      <c r="J285" s="260"/>
      <c r="K285" s="55"/>
      <c r="L285" s="120">
        <f>J285+K285</f>
        <v>0</v>
      </c>
      <c r="M285" s="319"/>
      <c r="N285" s="55"/>
      <c r="O285" s="120">
        <f>M285+N285</f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110"/>
        <v>1000274</v>
      </c>
      <c r="D286" s="239">
        <f t="shared" ref="D286:O286" si="113">SUM(D283,D269,D230,D195,D187,D173,D75,D53)</f>
        <v>964742</v>
      </c>
      <c r="E286" s="394">
        <f t="shared" si="113"/>
        <v>2688</v>
      </c>
      <c r="F286" s="413">
        <f t="shared" si="113"/>
        <v>967430</v>
      </c>
      <c r="G286" s="239">
        <f t="shared" si="113"/>
        <v>9618</v>
      </c>
      <c r="H286" s="174">
        <f t="shared" si="113"/>
        <v>0</v>
      </c>
      <c r="I286" s="290">
        <f t="shared" si="113"/>
        <v>9618</v>
      </c>
      <c r="J286" s="174">
        <f t="shared" si="113"/>
        <v>23226</v>
      </c>
      <c r="K286" s="173">
        <f t="shared" si="113"/>
        <v>0</v>
      </c>
      <c r="L286" s="290">
        <f t="shared" si="113"/>
        <v>23226</v>
      </c>
      <c r="M286" s="308">
        <f t="shared" si="113"/>
        <v>0</v>
      </c>
      <c r="N286" s="173">
        <f t="shared" si="113"/>
        <v>0</v>
      </c>
      <c r="O286" s="290">
        <f t="shared" si="113"/>
        <v>0</v>
      </c>
      <c r="P286" s="348"/>
    </row>
    <row r="287" spans="1:16" s="21" customFormat="1" ht="13.5" thickTop="1" thickBot="1" x14ac:dyDescent="0.3">
      <c r="A287" s="826" t="s">
        <v>262</v>
      </c>
      <c r="B287" s="827"/>
      <c r="C287" s="181">
        <f t="shared" si="110"/>
        <v>-1190</v>
      </c>
      <c r="D287" s="240">
        <f t="shared" ref="D287:I287" si="114">SUM(D24,D25,D41)-D51</f>
        <v>0</v>
      </c>
      <c r="E287" s="395">
        <f t="shared" si="114"/>
        <v>0</v>
      </c>
      <c r="F287" s="414">
        <f t="shared" si="114"/>
        <v>0</v>
      </c>
      <c r="G287" s="240">
        <f t="shared" si="114"/>
        <v>0</v>
      </c>
      <c r="H287" s="270">
        <f t="shared" si="114"/>
        <v>0</v>
      </c>
      <c r="I287" s="291">
        <f t="shared" si="114"/>
        <v>0</v>
      </c>
      <c r="J287" s="270">
        <f>(J26+J43)-J51</f>
        <v>-1190</v>
      </c>
      <c r="K287" s="176">
        <f>(K26+K43)-K51</f>
        <v>0</v>
      </c>
      <c r="L287" s="291">
        <f>(L26+L43)-L51</f>
        <v>-1190</v>
      </c>
      <c r="M287" s="181">
        <f>M45-M51</f>
        <v>0</v>
      </c>
      <c r="N287" s="176">
        <f>N45-N51</f>
        <v>0</v>
      </c>
      <c r="O287" s="291">
        <f>O45-O51</f>
        <v>0</v>
      </c>
      <c r="P287" s="183"/>
    </row>
    <row r="288" spans="1:16" s="21" customFormat="1" ht="12.75" thickTop="1" x14ac:dyDescent="0.25">
      <c r="A288" s="828" t="s">
        <v>263</v>
      </c>
      <c r="B288" s="829"/>
      <c r="C288" s="161">
        <f t="shared" si="110"/>
        <v>1190</v>
      </c>
      <c r="D288" s="241">
        <f t="shared" ref="D288:O288" si="115">SUM(D289,D290)-D297+D298</f>
        <v>0</v>
      </c>
      <c r="E288" s="396">
        <f t="shared" si="115"/>
        <v>0</v>
      </c>
      <c r="F288" s="415">
        <f t="shared" si="115"/>
        <v>0</v>
      </c>
      <c r="G288" s="241">
        <f t="shared" si="115"/>
        <v>0</v>
      </c>
      <c r="H288" s="271">
        <f t="shared" si="115"/>
        <v>0</v>
      </c>
      <c r="I288" s="159">
        <f t="shared" si="115"/>
        <v>0</v>
      </c>
      <c r="J288" s="271">
        <f t="shared" si="115"/>
        <v>1190</v>
      </c>
      <c r="K288" s="158">
        <f t="shared" si="115"/>
        <v>0</v>
      </c>
      <c r="L288" s="159">
        <f t="shared" si="115"/>
        <v>1190</v>
      </c>
      <c r="M288" s="161">
        <f t="shared" si="115"/>
        <v>0</v>
      </c>
      <c r="N288" s="158">
        <f t="shared" si="115"/>
        <v>0</v>
      </c>
      <c r="O288" s="159">
        <f t="shared" si="115"/>
        <v>0</v>
      </c>
      <c r="P288" s="34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110"/>
        <v>1190</v>
      </c>
      <c r="D289" s="223">
        <f t="shared" ref="D289:O289" si="116">D21-D283</f>
        <v>0</v>
      </c>
      <c r="E289" s="380">
        <f t="shared" si="116"/>
        <v>0</v>
      </c>
      <c r="F289" s="406">
        <f t="shared" si="116"/>
        <v>0</v>
      </c>
      <c r="G289" s="223">
        <f t="shared" si="116"/>
        <v>0</v>
      </c>
      <c r="H289" s="256">
        <f t="shared" si="116"/>
        <v>0</v>
      </c>
      <c r="I289" s="91">
        <f t="shared" si="116"/>
        <v>0</v>
      </c>
      <c r="J289" s="256">
        <f t="shared" si="116"/>
        <v>1190</v>
      </c>
      <c r="K289" s="90">
        <f t="shared" si="116"/>
        <v>0</v>
      </c>
      <c r="L289" s="91">
        <f t="shared" si="116"/>
        <v>1190</v>
      </c>
      <c r="M289" s="89">
        <f t="shared" si="116"/>
        <v>0</v>
      </c>
      <c r="N289" s="90">
        <f t="shared" si="116"/>
        <v>0</v>
      </c>
      <c r="O289" s="91">
        <f t="shared" si="116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110"/>
        <v>0</v>
      </c>
      <c r="D290" s="241">
        <f t="shared" ref="D290:O290" si="117">SUM(D291,D293,D295)-SUM(D292,D294,D296)</f>
        <v>0</v>
      </c>
      <c r="E290" s="396">
        <f t="shared" si="117"/>
        <v>0</v>
      </c>
      <c r="F290" s="415">
        <f t="shared" si="117"/>
        <v>0</v>
      </c>
      <c r="G290" s="241">
        <f t="shared" si="117"/>
        <v>0</v>
      </c>
      <c r="H290" s="271">
        <f t="shared" si="117"/>
        <v>0</v>
      </c>
      <c r="I290" s="159">
        <f t="shared" si="117"/>
        <v>0</v>
      </c>
      <c r="J290" s="271">
        <f t="shared" si="117"/>
        <v>0</v>
      </c>
      <c r="K290" s="158">
        <f t="shared" si="117"/>
        <v>0</v>
      </c>
      <c r="L290" s="159">
        <f t="shared" si="117"/>
        <v>0</v>
      </c>
      <c r="M290" s="161">
        <f t="shared" si="117"/>
        <v>0</v>
      </c>
      <c r="N290" s="158">
        <f t="shared" si="117"/>
        <v>0</v>
      </c>
      <c r="O290" s="159">
        <f t="shared" si="117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110"/>
        <v>0</v>
      </c>
      <c r="D291" s="238"/>
      <c r="E291" s="609"/>
      <c r="F291" s="555">
        <f t="shared" ref="F291:F298" si="118">D291+E291</f>
        <v>0</v>
      </c>
      <c r="G291" s="238"/>
      <c r="H291" s="269"/>
      <c r="I291" s="304">
        <f t="shared" ref="I291:I298" si="119">G291+H291</f>
        <v>0</v>
      </c>
      <c r="J291" s="269"/>
      <c r="K291" s="66"/>
      <c r="L291" s="304">
        <f t="shared" ref="L291:L298" si="120">J291+K291</f>
        <v>0</v>
      </c>
      <c r="M291" s="326"/>
      <c r="N291" s="66"/>
      <c r="O291" s="304">
        <f t="shared" ref="O291:O298" si="121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110"/>
        <v>0</v>
      </c>
      <c r="D292" s="229"/>
      <c r="E292" s="389"/>
      <c r="F292" s="400">
        <f t="shared" si="118"/>
        <v>0</v>
      </c>
      <c r="G292" s="229"/>
      <c r="H292" s="261"/>
      <c r="I292" s="114">
        <f t="shared" si="119"/>
        <v>0</v>
      </c>
      <c r="J292" s="261"/>
      <c r="K292" s="60"/>
      <c r="L292" s="114">
        <f t="shared" si="120"/>
        <v>0</v>
      </c>
      <c r="M292" s="320"/>
      <c r="N292" s="60"/>
      <c r="O292" s="114">
        <f t="shared" si="121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110"/>
        <v>0</v>
      </c>
      <c r="D293" s="229"/>
      <c r="E293" s="389"/>
      <c r="F293" s="400">
        <f t="shared" si="118"/>
        <v>0</v>
      </c>
      <c r="G293" s="229"/>
      <c r="H293" s="261"/>
      <c r="I293" s="114">
        <f t="shared" si="119"/>
        <v>0</v>
      </c>
      <c r="J293" s="261"/>
      <c r="K293" s="60"/>
      <c r="L293" s="114">
        <f t="shared" si="120"/>
        <v>0</v>
      </c>
      <c r="M293" s="320"/>
      <c r="N293" s="60"/>
      <c r="O293" s="114">
        <f t="shared" si="121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118"/>
        <v>0</v>
      </c>
      <c r="G294" s="229"/>
      <c r="H294" s="261"/>
      <c r="I294" s="114">
        <f t="shared" si="119"/>
        <v>0</v>
      </c>
      <c r="J294" s="261"/>
      <c r="K294" s="60"/>
      <c r="L294" s="114">
        <f t="shared" si="120"/>
        <v>0</v>
      </c>
      <c r="M294" s="320"/>
      <c r="N294" s="60"/>
      <c r="O294" s="114">
        <f t="shared" si="121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110"/>
        <v>0</v>
      </c>
      <c r="D295" s="229"/>
      <c r="E295" s="389"/>
      <c r="F295" s="400">
        <f t="shared" si="118"/>
        <v>0</v>
      </c>
      <c r="G295" s="229"/>
      <c r="H295" s="261"/>
      <c r="I295" s="114">
        <f t="shared" si="119"/>
        <v>0</v>
      </c>
      <c r="J295" s="261"/>
      <c r="K295" s="60"/>
      <c r="L295" s="114">
        <f t="shared" si="120"/>
        <v>0</v>
      </c>
      <c r="M295" s="320"/>
      <c r="N295" s="60"/>
      <c r="O295" s="114">
        <f t="shared" si="121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110"/>
        <v>0</v>
      </c>
      <c r="D296" s="234"/>
      <c r="E296" s="604"/>
      <c r="F296" s="605">
        <f t="shared" si="118"/>
        <v>0</v>
      </c>
      <c r="G296" s="234"/>
      <c r="H296" s="265"/>
      <c r="I296" s="305">
        <f t="shared" si="119"/>
        <v>0</v>
      </c>
      <c r="J296" s="265"/>
      <c r="K296" s="129"/>
      <c r="L296" s="305">
        <f t="shared" si="120"/>
        <v>0</v>
      </c>
      <c r="M296" s="323"/>
      <c r="N296" s="129"/>
      <c r="O296" s="305">
        <f t="shared" si="121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110"/>
        <v>0</v>
      </c>
      <c r="D297" s="242"/>
      <c r="E297" s="610"/>
      <c r="F297" s="414">
        <f t="shared" si="118"/>
        <v>0</v>
      </c>
      <c r="G297" s="242"/>
      <c r="H297" s="272"/>
      <c r="I297" s="291">
        <f t="shared" si="119"/>
        <v>0</v>
      </c>
      <c r="J297" s="272"/>
      <c r="K297" s="182"/>
      <c r="L297" s="291">
        <f t="shared" si="120"/>
        <v>0</v>
      </c>
      <c r="M297" s="327"/>
      <c r="N297" s="182"/>
      <c r="O297" s="291">
        <f t="shared" si="121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110"/>
        <v>0</v>
      </c>
      <c r="D298" s="233"/>
      <c r="E298" s="603"/>
      <c r="F298" s="402">
        <f t="shared" si="118"/>
        <v>0</v>
      </c>
      <c r="G298" s="233"/>
      <c r="H298" s="264"/>
      <c r="I298" s="117">
        <f t="shared" si="119"/>
        <v>0</v>
      </c>
      <c r="J298" s="264"/>
      <c r="K298" s="122"/>
      <c r="L298" s="117">
        <f t="shared" si="120"/>
        <v>0</v>
      </c>
      <c r="M298" s="322"/>
      <c r="N298" s="122"/>
      <c r="O298" s="117">
        <f t="shared" si="121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tu2iASvOV8jox/88Pakfm34wU+Jqoyylbwj6oIl6FQy1Cfbgr79SgWSCS3vMqIVaOWPe0roO2W5asO5NAajBQA==" saltValue="WTXlXoWP15XPSP/wx0L8Nw==" spinCount="100000" sheet="1" objects="1" scenarios="1" formatCells="0" formatColumns="0" formatRows="0"/>
  <autoFilter ref="A18:P298">
    <filterColumn colId="2">
      <filters blank="1">
        <filter val="1 000 274"/>
        <filter val="1 095"/>
        <filter val="1 174"/>
        <filter val="1 190"/>
        <filter val="-1 190"/>
        <filter val="1 260"/>
        <filter val="1 341"/>
        <filter val="1 452"/>
        <filter val="1 457"/>
        <filter val="1 540"/>
        <filter val="1 760"/>
        <filter val="1 843"/>
        <filter val="10 301"/>
        <filter val="13 986"/>
        <filter val="14 061"/>
        <filter val="140"/>
        <filter val="150"/>
        <filter val="165 049"/>
        <filter val="21 272"/>
        <filter val="214 140"/>
        <filter val="22 036"/>
        <filter val="220"/>
        <filter val="246"/>
        <filter val="26 250"/>
        <filter val="26 279"/>
        <filter val="28 350"/>
        <filter val="3 012"/>
        <filter val="3 230"/>
        <filter val="300"/>
        <filter val="31 643"/>
        <filter val="31 957"/>
        <filter val="314"/>
        <filter val="32"/>
        <filter val="35 430"/>
        <filter val="4 408"/>
        <filter val="4 650"/>
        <filter val="4 947"/>
        <filter val="42 936"/>
        <filter val="450"/>
        <filter val="49 091"/>
        <filter val="5 832"/>
        <filter val="50"/>
        <filter val="52 092"/>
        <filter val="555"/>
        <filter val="6 194"/>
        <filter val="6 215"/>
        <filter val="606 265"/>
        <filter val="658 357"/>
        <filter val="68 853"/>
        <filter val="7 281"/>
        <filter val="7 975"/>
        <filter val="700"/>
        <filter val="73"/>
        <filter val="75"/>
        <filter val="8 711"/>
        <filter val="80"/>
        <filter val="85 519"/>
        <filter val="872 497"/>
        <filter val="875"/>
        <filter val="9 156"/>
        <filter val="95 820"/>
        <filter val="968 317"/>
        <filter val="977 048"/>
        <filter val="98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28.pielikums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T7" sqref="T7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527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518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528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529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530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15" customHeight="1" x14ac:dyDescent="0.25">
      <c r="A7" s="2" t="s">
        <v>4</v>
      </c>
      <c r="B7" s="3"/>
      <c r="C7" s="869" t="s">
        <v>531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523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 t="s">
        <v>524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525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532907</v>
      </c>
      <c r="D20" s="210">
        <f>SUM(D21,D24,D25,D41,D43)</f>
        <v>510346</v>
      </c>
      <c r="E20" s="371">
        <f>SUM(E21,E24,E25,E41,E43)</f>
        <v>-2688</v>
      </c>
      <c r="F20" s="398">
        <f>SUM(F21,F24,F25,F41,F43)</f>
        <v>507658</v>
      </c>
      <c r="G20" s="210">
        <f>SUM(G21,G24,G43)</f>
        <v>0</v>
      </c>
      <c r="H20" s="245">
        <f>SUM(H21,H24,H43)</f>
        <v>0</v>
      </c>
      <c r="I20" s="26">
        <f>SUM(I21,I24,I43)</f>
        <v>0</v>
      </c>
      <c r="J20" s="245">
        <f>SUM(J21,J26,J43)</f>
        <v>25249</v>
      </c>
      <c r="K20" s="25">
        <f>SUM(K21,K26,K43)</f>
        <v>0</v>
      </c>
      <c r="L20" s="26">
        <f>SUM(L21,L26,L43)</f>
        <v>25249</v>
      </c>
      <c r="M20" s="24">
        <f>SUM(M21,M45)</f>
        <v>0</v>
      </c>
      <c r="N20" s="25">
        <f>SUM(N21,N45)</f>
        <v>0</v>
      </c>
      <c r="O20" s="26">
        <f>SUM(O21,O45)</f>
        <v>0</v>
      </c>
      <c r="P20" s="329"/>
    </row>
    <row r="21" spans="1:16" ht="12.75" thickTop="1" x14ac:dyDescent="0.25">
      <c r="A21" s="27"/>
      <c r="B21" s="28" t="s">
        <v>20</v>
      </c>
      <c r="C21" s="29">
        <f t="shared" ref="C21:C84" si="0">F21+I21+L21+O21</f>
        <v>1599</v>
      </c>
      <c r="D21" s="211">
        <f t="shared" ref="D21:O21" si="1">SUM(D22:D23)</f>
        <v>0</v>
      </c>
      <c r="E21" s="372">
        <f t="shared" si="1"/>
        <v>0</v>
      </c>
      <c r="F21" s="399">
        <f t="shared" si="1"/>
        <v>0</v>
      </c>
      <c r="G21" s="211">
        <f t="shared" si="1"/>
        <v>0</v>
      </c>
      <c r="H21" s="246">
        <f t="shared" si="1"/>
        <v>0</v>
      </c>
      <c r="I21" s="31">
        <f t="shared" si="1"/>
        <v>0</v>
      </c>
      <c r="J21" s="246">
        <f t="shared" si="1"/>
        <v>1599</v>
      </c>
      <c r="K21" s="30">
        <f t="shared" si="1"/>
        <v>0</v>
      </c>
      <c r="L21" s="31">
        <f t="shared" si="1"/>
        <v>1599</v>
      </c>
      <c r="M21" s="29">
        <f t="shared" si="1"/>
        <v>0</v>
      </c>
      <c r="N21" s="30">
        <f t="shared" si="1"/>
        <v>0</v>
      </c>
      <c r="O21" s="31">
        <f t="shared" si="1"/>
        <v>0</v>
      </c>
      <c r="P21" s="330"/>
    </row>
    <row r="22" spans="1:16" hidden="1" x14ac:dyDescent="0.25">
      <c r="A22" s="32"/>
      <c r="B22" s="33" t="s">
        <v>21</v>
      </c>
      <c r="C22" s="34">
        <f t="shared" si="0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x14ac:dyDescent="0.2">
      <c r="A23" s="37"/>
      <c r="B23" s="38" t="s">
        <v>22</v>
      </c>
      <c r="C23" s="39">
        <f t="shared" si="0"/>
        <v>1599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>
        <v>1599</v>
      </c>
      <c r="K23" s="40"/>
      <c r="L23" s="303">
        <f>J23+K23</f>
        <v>1599</v>
      </c>
      <c r="M23" s="363"/>
      <c r="N23" s="40"/>
      <c r="O23" s="303">
        <f>M23+N23</f>
        <v>0</v>
      </c>
      <c r="P23" s="697"/>
    </row>
    <row r="24" spans="1:16" s="21" customFormat="1" ht="140.25" customHeight="1" thickBot="1" x14ac:dyDescent="0.25">
      <c r="A24" s="41">
        <v>19300</v>
      </c>
      <c r="B24" s="41" t="s">
        <v>304</v>
      </c>
      <c r="C24" s="42">
        <f>F24+I24</f>
        <v>507658</v>
      </c>
      <c r="D24" s="214">
        <v>510346</v>
      </c>
      <c r="E24" s="537">
        <v>-2688</v>
      </c>
      <c r="F24" s="549">
        <f>D24+E24</f>
        <v>507658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685" t="s">
        <v>532</v>
      </c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thickTop="1" x14ac:dyDescent="0.25">
      <c r="A26" s="46">
        <v>21300</v>
      </c>
      <c r="B26" s="46" t="s">
        <v>305</v>
      </c>
      <c r="C26" s="47">
        <f>L26</f>
        <v>23650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23650</v>
      </c>
      <c r="K26" s="50">
        <f>SUM(K27,K31,K33,K36)</f>
        <v>0</v>
      </c>
      <c r="L26" s="117">
        <f>SUM(L27,L31,L33,L36)</f>
        <v>23650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" hidden="1" x14ac:dyDescent="0.25">
      <c r="A27" s="51">
        <v>21350</v>
      </c>
      <c r="B27" s="46" t="s">
        <v>25</v>
      </c>
      <c r="C27" s="47">
        <f t="shared" ref="C27:C40" si="2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>SUM(K28:K30)</f>
        <v>0</v>
      </c>
      <c r="L27" s="117">
        <f>SUM(L28:L30)</f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2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2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2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2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>SUM(K32)</f>
        <v>0</v>
      </c>
      <c r="L31" s="117">
        <f>SUM(L32)</f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2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x14ac:dyDescent="0.25">
      <c r="A33" s="51">
        <v>21380</v>
      </c>
      <c r="B33" s="46" t="s">
        <v>31</v>
      </c>
      <c r="C33" s="47">
        <f t="shared" si="2"/>
        <v>1690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1690</v>
      </c>
      <c r="K33" s="50">
        <f>SUM(K34:K35)</f>
        <v>0</v>
      </c>
      <c r="L33" s="117">
        <f>SUM(L34:L35)</f>
        <v>1690</v>
      </c>
      <c r="M33" s="312" t="s">
        <v>23</v>
      </c>
      <c r="N33" s="48" t="s">
        <v>23</v>
      </c>
      <c r="O33" s="49" t="s">
        <v>23</v>
      </c>
      <c r="P33" s="332"/>
    </row>
    <row r="34" spans="1:16" x14ac:dyDescent="0.25">
      <c r="A34" s="33">
        <v>21381</v>
      </c>
      <c r="B34" s="52" t="s">
        <v>306</v>
      </c>
      <c r="C34" s="53">
        <f t="shared" si="2"/>
        <v>1690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>
        <v>1690</v>
      </c>
      <c r="K34" s="55"/>
      <c r="L34" s="353">
        <f>J34+K34</f>
        <v>1690</v>
      </c>
      <c r="M34" s="313" t="s">
        <v>23</v>
      </c>
      <c r="N34" s="54" t="s">
        <v>23</v>
      </c>
      <c r="O34" s="56" t="s">
        <v>23</v>
      </c>
      <c r="P34" s="333"/>
    </row>
    <row r="35" spans="1:16" ht="24" hidden="1" x14ac:dyDescent="0.25">
      <c r="A35" s="38">
        <v>21383</v>
      </c>
      <c r="B35" s="57" t="s">
        <v>32</v>
      </c>
      <c r="C35" s="58">
        <f t="shared" si="2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customHeight="1" x14ac:dyDescent="0.25">
      <c r="A36" s="51">
        <v>21390</v>
      </c>
      <c r="B36" s="46" t="s">
        <v>307</v>
      </c>
      <c r="C36" s="47">
        <f t="shared" si="2"/>
        <v>21960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21960</v>
      </c>
      <c r="K36" s="50">
        <f>SUM(K37:K40)</f>
        <v>0</v>
      </c>
      <c r="L36" s="117">
        <f>SUM(L37:L40)</f>
        <v>21960</v>
      </c>
      <c r="M36" s="312" t="s">
        <v>23</v>
      </c>
      <c r="N36" s="48" t="s">
        <v>23</v>
      </c>
      <c r="O36" s="49" t="s">
        <v>23</v>
      </c>
      <c r="P36" s="332"/>
    </row>
    <row r="37" spans="1:16" ht="24" hidden="1" x14ac:dyDescent="0.25">
      <c r="A37" s="33">
        <v>21391</v>
      </c>
      <c r="B37" s="52" t="s">
        <v>33</v>
      </c>
      <c r="C37" s="53">
        <f t="shared" si="2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x14ac:dyDescent="0.25">
      <c r="A38" s="38">
        <v>21393</v>
      </c>
      <c r="B38" s="57" t="s">
        <v>34</v>
      </c>
      <c r="C38" s="58">
        <f t="shared" si="2"/>
        <v>21960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>
        <v>21960</v>
      </c>
      <c r="K38" s="60"/>
      <c r="L38" s="303">
        <f>J38+K38</f>
        <v>21960</v>
      </c>
      <c r="M38" s="314" t="s">
        <v>23</v>
      </c>
      <c r="N38" s="59" t="s">
        <v>23</v>
      </c>
      <c r="O38" s="61" t="s">
        <v>23</v>
      </c>
      <c r="P38" s="684"/>
    </row>
    <row r="39" spans="1:16" hidden="1" x14ac:dyDescent="0.25">
      <c r="A39" s="38">
        <v>21395</v>
      </c>
      <c r="B39" s="57" t="s">
        <v>35</v>
      </c>
      <c r="C39" s="58">
        <f t="shared" si="2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" hidden="1" x14ac:dyDescent="0.25">
      <c r="A40" s="188">
        <v>21399</v>
      </c>
      <c r="B40" s="163" t="s">
        <v>36</v>
      </c>
      <c r="C40" s="164">
        <f t="shared" si="2"/>
        <v>0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597">
        <f>J40+K40</f>
        <v>0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>SUM(E42)</f>
        <v>0</v>
      </c>
      <c r="F41" s="409">
        <f>SUM(F42)</f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3">E44</f>
        <v>0</v>
      </c>
      <c r="F43" s="530">
        <f t="shared" si="3"/>
        <v>0</v>
      </c>
      <c r="G43" s="74">
        <f t="shared" si="3"/>
        <v>0</v>
      </c>
      <c r="H43" s="202">
        <f t="shared" si="3"/>
        <v>0</v>
      </c>
      <c r="I43" s="288">
        <f t="shared" si="3"/>
        <v>0</v>
      </c>
      <c r="J43" s="202">
        <f t="shared" si="3"/>
        <v>0</v>
      </c>
      <c r="K43" s="75">
        <f t="shared" si="3"/>
        <v>0</v>
      </c>
      <c r="L43" s="288">
        <f t="shared" si="3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>SUM(N46:N47)</f>
        <v>0</v>
      </c>
      <c r="O45" s="288">
        <f>SUM(O46:O47)</f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>O47</f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0"/>
        <v>532907</v>
      </c>
      <c r="D50" s="223">
        <f t="shared" ref="D50:O50" si="4">SUM(D51,D283)</f>
        <v>510346</v>
      </c>
      <c r="E50" s="380">
        <f t="shared" si="4"/>
        <v>-2688</v>
      </c>
      <c r="F50" s="406">
        <f t="shared" si="4"/>
        <v>507658</v>
      </c>
      <c r="G50" s="223">
        <f t="shared" si="4"/>
        <v>0</v>
      </c>
      <c r="H50" s="256">
        <f t="shared" si="4"/>
        <v>0</v>
      </c>
      <c r="I50" s="91">
        <f t="shared" si="4"/>
        <v>0</v>
      </c>
      <c r="J50" s="256">
        <f t="shared" si="4"/>
        <v>25249</v>
      </c>
      <c r="K50" s="90">
        <f t="shared" si="4"/>
        <v>0</v>
      </c>
      <c r="L50" s="91">
        <f t="shared" si="4"/>
        <v>25249</v>
      </c>
      <c r="M50" s="89">
        <f t="shared" si="4"/>
        <v>0</v>
      </c>
      <c r="N50" s="90">
        <f t="shared" si="4"/>
        <v>0</v>
      </c>
      <c r="O50" s="91">
        <f t="shared" si="4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0"/>
        <v>532907</v>
      </c>
      <c r="D51" s="224">
        <f t="shared" ref="D51:O51" si="5">SUM(D52,D194)</f>
        <v>510346</v>
      </c>
      <c r="E51" s="381">
        <f t="shared" si="5"/>
        <v>-2688</v>
      </c>
      <c r="F51" s="407">
        <f t="shared" si="5"/>
        <v>507658</v>
      </c>
      <c r="G51" s="224">
        <f t="shared" si="5"/>
        <v>0</v>
      </c>
      <c r="H51" s="257">
        <f t="shared" si="5"/>
        <v>0</v>
      </c>
      <c r="I51" s="96">
        <f t="shared" si="5"/>
        <v>0</v>
      </c>
      <c r="J51" s="257">
        <f t="shared" si="5"/>
        <v>25249</v>
      </c>
      <c r="K51" s="95">
        <f t="shared" si="5"/>
        <v>0</v>
      </c>
      <c r="L51" s="96">
        <f t="shared" si="5"/>
        <v>25249</v>
      </c>
      <c r="M51" s="94">
        <f t="shared" si="5"/>
        <v>0</v>
      </c>
      <c r="N51" s="95">
        <f t="shared" si="5"/>
        <v>0</v>
      </c>
      <c r="O51" s="96">
        <f t="shared" si="5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0"/>
        <v>532907</v>
      </c>
      <c r="D52" s="225">
        <f t="shared" ref="D52:O52" si="6">SUM(D53,D75,D173,D187)</f>
        <v>510346</v>
      </c>
      <c r="E52" s="382">
        <f t="shared" si="6"/>
        <v>-2688</v>
      </c>
      <c r="F52" s="408">
        <f t="shared" si="6"/>
        <v>507658</v>
      </c>
      <c r="G52" s="225">
        <f t="shared" si="6"/>
        <v>0</v>
      </c>
      <c r="H52" s="258">
        <f t="shared" si="6"/>
        <v>0</v>
      </c>
      <c r="I52" s="100">
        <f t="shared" si="6"/>
        <v>0</v>
      </c>
      <c r="J52" s="258">
        <f t="shared" si="6"/>
        <v>25249</v>
      </c>
      <c r="K52" s="99">
        <f t="shared" si="6"/>
        <v>0</v>
      </c>
      <c r="L52" s="100">
        <f t="shared" si="6"/>
        <v>25249</v>
      </c>
      <c r="M52" s="98">
        <f t="shared" si="6"/>
        <v>0</v>
      </c>
      <c r="N52" s="99">
        <f t="shared" si="6"/>
        <v>0</v>
      </c>
      <c r="O52" s="100">
        <f t="shared" si="6"/>
        <v>0</v>
      </c>
      <c r="P52" s="342"/>
    </row>
    <row r="53" spans="1:16" s="21" customFormat="1" x14ac:dyDescent="0.25">
      <c r="A53" s="101">
        <v>1000</v>
      </c>
      <c r="B53" s="101" t="s">
        <v>47</v>
      </c>
      <c r="C53" s="102">
        <f t="shared" si="0"/>
        <v>72517</v>
      </c>
      <c r="D53" s="226">
        <f t="shared" ref="D53:O53" si="7">SUM(D54,D67)</f>
        <v>72095</v>
      </c>
      <c r="E53" s="386">
        <f t="shared" si="7"/>
        <v>-4907</v>
      </c>
      <c r="F53" s="410">
        <f t="shared" si="7"/>
        <v>67188</v>
      </c>
      <c r="G53" s="226">
        <f t="shared" si="7"/>
        <v>0</v>
      </c>
      <c r="H53" s="259">
        <f t="shared" si="7"/>
        <v>0</v>
      </c>
      <c r="I53" s="104">
        <f t="shared" si="7"/>
        <v>0</v>
      </c>
      <c r="J53" s="259">
        <f t="shared" si="7"/>
        <v>5329</v>
      </c>
      <c r="K53" s="103">
        <f t="shared" si="7"/>
        <v>0</v>
      </c>
      <c r="L53" s="104">
        <f t="shared" si="7"/>
        <v>5329</v>
      </c>
      <c r="M53" s="102">
        <f t="shared" si="7"/>
        <v>0</v>
      </c>
      <c r="N53" s="103">
        <f t="shared" si="7"/>
        <v>0</v>
      </c>
      <c r="O53" s="104">
        <f t="shared" si="7"/>
        <v>0</v>
      </c>
      <c r="P53" s="343"/>
    </row>
    <row r="54" spans="1:16" x14ac:dyDescent="0.25">
      <c r="A54" s="46">
        <v>1100</v>
      </c>
      <c r="B54" s="105" t="s">
        <v>48</v>
      </c>
      <c r="C54" s="47">
        <f t="shared" si="0"/>
        <v>69045</v>
      </c>
      <c r="D54" s="227">
        <f t="shared" ref="D54:O54" si="8">SUM(D55,D58,D66)</f>
        <v>68645</v>
      </c>
      <c r="E54" s="387">
        <f t="shared" si="8"/>
        <v>-4673</v>
      </c>
      <c r="F54" s="402">
        <f t="shared" si="8"/>
        <v>63972</v>
      </c>
      <c r="G54" s="227">
        <f t="shared" si="8"/>
        <v>0</v>
      </c>
      <c r="H54" s="106">
        <f t="shared" si="8"/>
        <v>0</v>
      </c>
      <c r="I54" s="117">
        <f t="shared" si="8"/>
        <v>0</v>
      </c>
      <c r="J54" s="106">
        <f t="shared" si="8"/>
        <v>5073</v>
      </c>
      <c r="K54" s="50">
        <f t="shared" si="8"/>
        <v>0</v>
      </c>
      <c r="L54" s="117">
        <f t="shared" si="8"/>
        <v>5073</v>
      </c>
      <c r="M54" s="130">
        <f t="shared" si="8"/>
        <v>0</v>
      </c>
      <c r="N54" s="131">
        <f t="shared" si="8"/>
        <v>0</v>
      </c>
      <c r="O54" s="289">
        <f t="shared" si="8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0"/>
        <v>0</v>
      </c>
      <c r="D55" s="132">
        <f t="shared" ref="D55:O55" si="9">SUM(D56:D57)</f>
        <v>0</v>
      </c>
      <c r="E55" s="516">
        <f t="shared" si="9"/>
        <v>0</v>
      </c>
      <c r="F55" s="533">
        <f t="shared" si="9"/>
        <v>0</v>
      </c>
      <c r="G55" s="132">
        <f t="shared" si="9"/>
        <v>0</v>
      </c>
      <c r="H55" s="205">
        <f t="shared" si="9"/>
        <v>0</v>
      </c>
      <c r="I55" s="109">
        <f t="shared" si="9"/>
        <v>0</v>
      </c>
      <c r="J55" s="205">
        <f t="shared" si="9"/>
        <v>0</v>
      </c>
      <c r="K55" s="108">
        <f t="shared" si="9"/>
        <v>0</v>
      </c>
      <c r="L55" s="109">
        <f t="shared" si="9"/>
        <v>0</v>
      </c>
      <c r="M55" s="84">
        <f t="shared" si="9"/>
        <v>0</v>
      </c>
      <c r="N55" s="108">
        <f t="shared" si="9"/>
        <v>0</v>
      </c>
      <c r="O55" s="109">
        <f t="shared" si="9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0"/>
        <v>0</v>
      </c>
      <c r="D56" s="228"/>
      <c r="E56" s="393"/>
      <c r="F56" s="411">
        <f>D56+E56</f>
        <v>0</v>
      </c>
      <c r="G56" s="228"/>
      <c r="H56" s="260"/>
      <c r="I56" s="120">
        <f>G56+H56</f>
        <v>0</v>
      </c>
      <c r="J56" s="260"/>
      <c r="K56" s="55"/>
      <c r="L56" s="120">
        <f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0"/>
        <v>0</v>
      </c>
      <c r="D57" s="229"/>
      <c r="E57" s="389"/>
      <c r="F57" s="400">
        <f>D57+E57</f>
        <v>0</v>
      </c>
      <c r="G57" s="229"/>
      <c r="H57" s="261"/>
      <c r="I57" s="114">
        <f>G57+H57</f>
        <v>0</v>
      </c>
      <c r="J57" s="261"/>
      <c r="K57" s="60"/>
      <c r="L57" s="114">
        <f>J57+K57</f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0"/>
        <v>0</v>
      </c>
      <c r="D58" s="230">
        <f t="shared" ref="D58:O58" si="10">SUM(D59:D65)</f>
        <v>0</v>
      </c>
      <c r="E58" s="392">
        <f t="shared" si="10"/>
        <v>0</v>
      </c>
      <c r="F58" s="400">
        <f t="shared" si="10"/>
        <v>0</v>
      </c>
      <c r="G58" s="230">
        <f t="shared" si="10"/>
        <v>0</v>
      </c>
      <c r="H58" s="121">
        <f t="shared" si="10"/>
        <v>0</v>
      </c>
      <c r="I58" s="114">
        <f t="shared" si="10"/>
        <v>0</v>
      </c>
      <c r="J58" s="121">
        <f t="shared" si="10"/>
        <v>0</v>
      </c>
      <c r="K58" s="113">
        <f t="shared" si="10"/>
        <v>0</v>
      </c>
      <c r="L58" s="114">
        <f t="shared" si="10"/>
        <v>0</v>
      </c>
      <c r="M58" s="58">
        <f t="shared" si="10"/>
        <v>0</v>
      </c>
      <c r="N58" s="113">
        <f t="shared" si="10"/>
        <v>0</v>
      </c>
      <c r="O58" s="114">
        <f t="shared" si="10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0"/>
        <v>0</v>
      </c>
      <c r="D59" s="229"/>
      <c r="E59" s="389"/>
      <c r="F59" s="400">
        <f t="shared" ref="F59:F66" si="11">D59+E59</f>
        <v>0</v>
      </c>
      <c r="G59" s="229"/>
      <c r="H59" s="261"/>
      <c r="I59" s="114">
        <f t="shared" ref="I59:I66" si="12">G59+H59</f>
        <v>0</v>
      </c>
      <c r="J59" s="261"/>
      <c r="K59" s="60"/>
      <c r="L59" s="114">
        <f t="shared" ref="L59:L66" si="13">J59+K59</f>
        <v>0</v>
      </c>
      <c r="M59" s="320"/>
      <c r="N59" s="60"/>
      <c r="O59" s="114">
        <f t="shared" ref="O59:O66" si="14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0"/>
        <v>0</v>
      </c>
      <c r="D60" s="229"/>
      <c r="E60" s="389"/>
      <c r="F60" s="400">
        <f t="shared" si="11"/>
        <v>0</v>
      </c>
      <c r="G60" s="229"/>
      <c r="H60" s="261"/>
      <c r="I60" s="114">
        <f t="shared" si="12"/>
        <v>0</v>
      </c>
      <c r="J60" s="261"/>
      <c r="K60" s="60"/>
      <c r="L60" s="114">
        <f>J60+K60</f>
        <v>0</v>
      </c>
      <c r="M60" s="320"/>
      <c r="N60" s="60"/>
      <c r="O60" s="114">
        <f t="shared" si="14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0"/>
        <v>0</v>
      </c>
      <c r="D61" s="229"/>
      <c r="E61" s="389"/>
      <c r="F61" s="400">
        <f t="shared" si="11"/>
        <v>0</v>
      </c>
      <c r="G61" s="229"/>
      <c r="H61" s="261"/>
      <c r="I61" s="114">
        <f t="shared" si="12"/>
        <v>0</v>
      </c>
      <c r="J61" s="261"/>
      <c r="K61" s="60"/>
      <c r="L61" s="114">
        <f t="shared" si="13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0"/>
        <v>0</v>
      </c>
      <c r="D62" s="229"/>
      <c r="E62" s="389"/>
      <c r="F62" s="400">
        <f t="shared" si="11"/>
        <v>0</v>
      </c>
      <c r="G62" s="229"/>
      <c r="H62" s="261"/>
      <c r="I62" s="114">
        <f t="shared" si="12"/>
        <v>0</v>
      </c>
      <c r="J62" s="261"/>
      <c r="K62" s="60"/>
      <c r="L62" s="114">
        <f t="shared" si="13"/>
        <v>0</v>
      </c>
      <c r="M62" s="320"/>
      <c r="N62" s="60"/>
      <c r="O62" s="114">
        <f t="shared" si="14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0"/>
        <v>0</v>
      </c>
      <c r="D63" s="229"/>
      <c r="E63" s="389"/>
      <c r="F63" s="400">
        <f t="shared" si="11"/>
        <v>0</v>
      </c>
      <c r="G63" s="229"/>
      <c r="H63" s="261"/>
      <c r="I63" s="114">
        <f t="shared" si="12"/>
        <v>0</v>
      </c>
      <c r="J63" s="261"/>
      <c r="K63" s="60"/>
      <c r="L63" s="114">
        <f t="shared" si="13"/>
        <v>0</v>
      </c>
      <c r="M63" s="320"/>
      <c r="N63" s="60"/>
      <c r="O63" s="114">
        <f t="shared" si="14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0"/>
        <v>0</v>
      </c>
      <c r="D64" s="229"/>
      <c r="E64" s="389"/>
      <c r="F64" s="400">
        <f t="shared" si="11"/>
        <v>0</v>
      </c>
      <c r="G64" s="229"/>
      <c r="H64" s="261"/>
      <c r="I64" s="114">
        <f t="shared" si="12"/>
        <v>0</v>
      </c>
      <c r="J64" s="261"/>
      <c r="K64" s="60"/>
      <c r="L64" s="114">
        <f t="shared" si="13"/>
        <v>0</v>
      </c>
      <c r="M64" s="320"/>
      <c r="N64" s="60"/>
      <c r="O64" s="114">
        <f t="shared" si="14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/>
      <c r="E65" s="389"/>
      <c r="F65" s="400">
        <f t="shared" si="11"/>
        <v>0</v>
      </c>
      <c r="G65" s="229"/>
      <c r="H65" s="261"/>
      <c r="I65" s="114">
        <f t="shared" si="12"/>
        <v>0</v>
      </c>
      <c r="J65" s="261"/>
      <c r="K65" s="60"/>
      <c r="L65" s="114">
        <f t="shared" si="13"/>
        <v>0</v>
      </c>
      <c r="M65" s="320"/>
      <c r="N65" s="60"/>
      <c r="O65" s="114">
        <f t="shared" si="14"/>
        <v>0</v>
      </c>
      <c r="P65" s="111"/>
    </row>
    <row r="66" spans="1:16" ht="36" x14ac:dyDescent="0.25">
      <c r="A66" s="107">
        <v>1150</v>
      </c>
      <c r="B66" s="78" t="s">
        <v>59</v>
      </c>
      <c r="C66" s="84">
        <f>F66+I66+L66+O66</f>
        <v>69045</v>
      </c>
      <c r="D66" s="231">
        <v>68645</v>
      </c>
      <c r="E66" s="519">
        <v>-4673</v>
      </c>
      <c r="F66" s="533">
        <f t="shared" si="11"/>
        <v>63972</v>
      </c>
      <c r="G66" s="231"/>
      <c r="H66" s="262"/>
      <c r="I66" s="109">
        <f t="shared" si="12"/>
        <v>0</v>
      </c>
      <c r="J66" s="262">
        <v>5073</v>
      </c>
      <c r="K66" s="115"/>
      <c r="L66" s="109">
        <f t="shared" si="13"/>
        <v>5073</v>
      </c>
      <c r="M66" s="321"/>
      <c r="N66" s="115"/>
      <c r="O66" s="109">
        <f t="shared" si="14"/>
        <v>0</v>
      </c>
      <c r="P66" s="692" t="s">
        <v>533</v>
      </c>
    </row>
    <row r="67" spans="1:16" ht="24" x14ac:dyDescent="0.25">
      <c r="A67" s="46">
        <v>1200</v>
      </c>
      <c r="B67" s="105" t="s">
        <v>296</v>
      </c>
      <c r="C67" s="47">
        <f t="shared" si="0"/>
        <v>3472</v>
      </c>
      <c r="D67" s="227">
        <f t="shared" ref="D67:O67" si="15">SUM(D68:D69)</f>
        <v>3450</v>
      </c>
      <c r="E67" s="387">
        <f t="shared" si="15"/>
        <v>-234</v>
      </c>
      <c r="F67" s="402">
        <f t="shared" si="15"/>
        <v>3216</v>
      </c>
      <c r="G67" s="227">
        <f t="shared" si="15"/>
        <v>0</v>
      </c>
      <c r="H67" s="106">
        <f t="shared" si="15"/>
        <v>0</v>
      </c>
      <c r="I67" s="117">
        <f t="shared" si="15"/>
        <v>0</v>
      </c>
      <c r="J67" s="106">
        <f t="shared" si="15"/>
        <v>256</v>
      </c>
      <c r="K67" s="50">
        <f t="shared" si="15"/>
        <v>0</v>
      </c>
      <c r="L67" s="117">
        <f t="shared" si="15"/>
        <v>256</v>
      </c>
      <c r="M67" s="47">
        <f t="shared" si="15"/>
        <v>0</v>
      </c>
      <c r="N67" s="50">
        <f t="shared" si="15"/>
        <v>0</v>
      </c>
      <c r="O67" s="117">
        <f t="shared" si="15"/>
        <v>0</v>
      </c>
      <c r="P67" s="123"/>
    </row>
    <row r="68" spans="1:16" ht="24" x14ac:dyDescent="0.25">
      <c r="A68" s="581">
        <v>1210</v>
      </c>
      <c r="B68" s="52" t="s">
        <v>60</v>
      </c>
      <c r="C68" s="53">
        <f t="shared" si="0"/>
        <v>3472</v>
      </c>
      <c r="D68" s="228">
        <v>3450</v>
      </c>
      <c r="E68" s="393">
        <v>-234</v>
      </c>
      <c r="F68" s="411">
        <f>D68+E68</f>
        <v>3216</v>
      </c>
      <c r="G68" s="228"/>
      <c r="H68" s="260"/>
      <c r="I68" s="120">
        <f>G68+H68</f>
        <v>0</v>
      </c>
      <c r="J68" s="260">
        <v>256</v>
      </c>
      <c r="K68" s="55"/>
      <c r="L68" s="120">
        <f>J68+K68</f>
        <v>256</v>
      </c>
      <c r="M68" s="319"/>
      <c r="N68" s="55"/>
      <c r="O68" s="120">
        <f>M68+N68</f>
        <v>0</v>
      </c>
      <c r="P68" s="692" t="s">
        <v>533</v>
      </c>
    </row>
    <row r="69" spans="1:16" ht="24" hidden="1" x14ac:dyDescent="0.25">
      <c r="A69" s="112">
        <v>1220</v>
      </c>
      <c r="B69" s="57" t="s">
        <v>61</v>
      </c>
      <c r="C69" s="58">
        <f t="shared" si="0"/>
        <v>0</v>
      </c>
      <c r="D69" s="230">
        <f t="shared" ref="D69:O69" si="16">SUM(D70:D74)</f>
        <v>0</v>
      </c>
      <c r="E69" s="392">
        <f t="shared" si="16"/>
        <v>0</v>
      </c>
      <c r="F69" s="400">
        <f t="shared" si="16"/>
        <v>0</v>
      </c>
      <c r="G69" s="230">
        <f t="shared" si="16"/>
        <v>0</v>
      </c>
      <c r="H69" s="121">
        <f t="shared" si="16"/>
        <v>0</v>
      </c>
      <c r="I69" s="114">
        <f t="shared" si="16"/>
        <v>0</v>
      </c>
      <c r="J69" s="121">
        <f t="shared" si="16"/>
        <v>0</v>
      </c>
      <c r="K69" s="113">
        <f t="shared" si="16"/>
        <v>0</v>
      </c>
      <c r="L69" s="114">
        <f t="shared" si="16"/>
        <v>0</v>
      </c>
      <c r="M69" s="58">
        <f t="shared" si="16"/>
        <v>0</v>
      </c>
      <c r="N69" s="113">
        <f t="shared" si="16"/>
        <v>0</v>
      </c>
      <c r="O69" s="114">
        <f t="shared" si="16"/>
        <v>0</v>
      </c>
      <c r="P69" s="367"/>
    </row>
    <row r="70" spans="1:16" ht="48" hidden="1" x14ac:dyDescent="0.25">
      <c r="A70" s="38">
        <v>1221</v>
      </c>
      <c r="B70" s="57" t="s">
        <v>297</v>
      </c>
      <c r="C70" s="58">
        <f t="shared" si="0"/>
        <v>0</v>
      </c>
      <c r="D70" s="229"/>
      <c r="E70" s="389"/>
      <c r="F70" s="400">
        <f>D70+E70</f>
        <v>0</v>
      </c>
      <c r="G70" s="229"/>
      <c r="H70" s="261"/>
      <c r="I70" s="114">
        <f>G70+H70</f>
        <v>0</v>
      </c>
      <c r="J70" s="261"/>
      <c r="K70" s="60"/>
      <c r="L70" s="114">
        <f>J70+K70</f>
        <v>0</v>
      </c>
      <c r="M70" s="320"/>
      <c r="N70" s="60"/>
      <c r="O70" s="114">
        <f>M70+N70</f>
        <v>0</v>
      </c>
      <c r="P70" s="367"/>
    </row>
    <row r="71" spans="1:16" hidden="1" x14ac:dyDescent="0.25">
      <c r="A71" s="38">
        <v>1223</v>
      </c>
      <c r="B71" s="57" t="s">
        <v>62</v>
      </c>
      <c r="C71" s="58">
        <f t="shared" si="0"/>
        <v>0</v>
      </c>
      <c r="D71" s="229"/>
      <c r="E71" s="389"/>
      <c r="F71" s="400">
        <f>D71+E71</f>
        <v>0</v>
      </c>
      <c r="G71" s="229"/>
      <c r="H71" s="261"/>
      <c r="I71" s="114">
        <f>G71+H71</f>
        <v>0</v>
      </c>
      <c r="J71" s="261"/>
      <c r="K71" s="60"/>
      <c r="L71" s="114">
        <f>J71+K71</f>
        <v>0</v>
      </c>
      <c r="M71" s="320"/>
      <c r="N71" s="60"/>
      <c r="O71" s="114">
        <f>M71+N71</f>
        <v>0</v>
      </c>
      <c r="P71" s="367"/>
    </row>
    <row r="72" spans="1:16" hidden="1" x14ac:dyDescent="0.25">
      <c r="A72" s="38">
        <v>1225</v>
      </c>
      <c r="B72" s="57" t="s">
        <v>63</v>
      </c>
      <c r="C72" s="58">
        <f t="shared" si="0"/>
        <v>0</v>
      </c>
      <c r="D72" s="229"/>
      <c r="E72" s="389"/>
      <c r="F72" s="400">
        <f>D72+E72</f>
        <v>0</v>
      </c>
      <c r="G72" s="229"/>
      <c r="H72" s="261"/>
      <c r="I72" s="114">
        <f>G72+H72</f>
        <v>0</v>
      </c>
      <c r="J72" s="261"/>
      <c r="K72" s="60"/>
      <c r="L72" s="114">
        <f>J72+K72</f>
        <v>0</v>
      </c>
      <c r="M72" s="320"/>
      <c r="N72" s="60"/>
      <c r="O72" s="114">
        <f>M72+N72</f>
        <v>0</v>
      </c>
      <c r="P72" s="367"/>
    </row>
    <row r="73" spans="1:16" ht="36" hidden="1" x14ac:dyDescent="0.25">
      <c r="A73" s="38">
        <v>1227</v>
      </c>
      <c r="B73" s="57" t="s">
        <v>64</v>
      </c>
      <c r="C73" s="58">
        <f t="shared" si="0"/>
        <v>0</v>
      </c>
      <c r="D73" s="229"/>
      <c r="E73" s="389"/>
      <c r="F73" s="400">
        <f>D73+E73</f>
        <v>0</v>
      </c>
      <c r="G73" s="229"/>
      <c r="H73" s="261"/>
      <c r="I73" s="114">
        <f>G73+H73</f>
        <v>0</v>
      </c>
      <c r="J73" s="261"/>
      <c r="K73" s="60"/>
      <c r="L73" s="114">
        <f>J73+K73</f>
        <v>0</v>
      </c>
      <c r="M73" s="320"/>
      <c r="N73" s="60"/>
      <c r="O73" s="114">
        <f>M73+N73</f>
        <v>0</v>
      </c>
      <c r="P73" s="367"/>
    </row>
    <row r="74" spans="1:16" ht="48" hidden="1" x14ac:dyDescent="0.25">
      <c r="A74" s="38">
        <v>1228</v>
      </c>
      <c r="B74" s="57" t="s">
        <v>298</v>
      </c>
      <c r="C74" s="58">
        <f t="shared" si="0"/>
        <v>0</v>
      </c>
      <c r="D74" s="229"/>
      <c r="E74" s="389"/>
      <c r="F74" s="400">
        <f>D74+E74</f>
        <v>0</v>
      </c>
      <c r="G74" s="229"/>
      <c r="H74" s="261"/>
      <c r="I74" s="114">
        <f>G74+H74</f>
        <v>0</v>
      </c>
      <c r="J74" s="261"/>
      <c r="K74" s="60"/>
      <c r="L74" s="114">
        <f>J74+K74</f>
        <v>0</v>
      </c>
      <c r="M74" s="320"/>
      <c r="N74" s="60"/>
      <c r="O74" s="114">
        <f>M74+N74</f>
        <v>0</v>
      </c>
      <c r="P74" s="367"/>
    </row>
    <row r="75" spans="1:16" x14ac:dyDescent="0.25">
      <c r="A75" s="101">
        <v>2000</v>
      </c>
      <c r="B75" s="101" t="s">
        <v>65</v>
      </c>
      <c r="C75" s="102">
        <f t="shared" si="0"/>
        <v>460390</v>
      </c>
      <c r="D75" s="226">
        <f t="shared" ref="D75:O75" si="17">SUM(D76,D83,D130,D164,D165,D172)</f>
        <v>438251</v>
      </c>
      <c r="E75" s="386">
        <f t="shared" si="17"/>
        <v>2219</v>
      </c>
      <c r="F75" s="410">
        <f t="shared" si="17"/>
        <v>440470</v>
      </c>
      <c r="G75" s="226">
        <f t="shared" si="17"/>
        <v>0</v>
      </c>
      <c r="H75" s="259">
        <f t="shared" si="17"/>
        <v>0</v>
      </c>
      <c r="I75" s="104">
        <f t="shared" si="17"/>
        <v>0</v>
      </c>
      <c r="J75" s="259">
        <f t="shared" si="17"/>
        <v>19920</v>
      </c>
      <c r="K75" s="103">
        <f t="shared" si="17"/>
        <v>0</v>
      </c>
      <c r="L75" s="104">
        <f t="shared" si="17"/>
        <v>19920</v>
      </c>
      <c r="M75" s="102">
        <f t="shared" si="17"/>
        <v>0</v>
      </c>
      <c r="N75" s="103">
        <f t="shared" si="17"/>
        <v>0</v>
      </c>
      <c r="O75" s="104">
        <f t="shared" si="17"/>
        <v>0</v>
      </c>
      <c r="P75" s="694"/>
    </row>
    <row r="76" spans="1:16" ht="24" x14ac:dyDescent="0.25">
      <c r="A76" s="46">
        <v>2100</v>
      </c>
      <c r="B76" s="105" t="s">
        <v>66</v>
      </c>
      <c r="C76" s="47">
        <f t="shared" si="0"/>
        <v>1966</v>
      </c>
      <c r="D76" s="227">
        <f t="shared" ref="D76:O76" si="18">SUM(D77,D80)</f>
        <v>1966</v>
      </c>
      <c r="E76" s="387">
        <f t="shared" si="18"/>
        <v>0</v>
      </c>
      <c r="F76" s="402">
        <f t="shared" si="18"/>
        <v>1966</v>
      </c>
      <c r="G76" s="227">
        <f t="shared" si="18"/>
        <v>0</v>
      </c>
      <c r="H76" s="106">
        <f t="shared" si="18"/>
        <v>0</v>
      </c>
      <c r="I76" s="117">
        <f t="shared" si="18"/>
        <v>0</v>
      </c>
      <c r="J76" s="106">
        <f t="shared" si="18"/>
        <v>0</v>
      </c>
      <c r="K76" s="50">
        <f t="shared" si="18"/>
        <v>0</v>
      </c>
      <c r="L76" s="117">
        <f t="shared" si="18"/>
        <v>0</v>
      </c>
      <c r="M76" s="47">
        <f t="shared" si="18"/>
        <v>0</v>
      </c>
      <c r="N76" s="50">
        <f t="shared" si="18"/>
        <v>0</v>
      </c>
      <c r="O76" s="117">
        <f t="shared" si="18"/>
        <v>0</v>
      </c>
      <c r="P76" s="693"/>
    </row>
    <row r="77" spans="1:16" ht="24" hidden="1" x14ac:dyDescent="0.25">
      <c r="A77" s="581">
        <v>2110</v>
      </c>
      <c r="B77" s="52" t="s">
        <v>67</v>
      </c>
      <c r="C77" s="53">
        <f t="shared" si="0"/>
        <v>0</v>
      </c>
      <c r="D77" s="232">
        <f t="shared" ref="D77:O77" si="19">SUM(D78:D79)</f>
        <v>0</v>
      </c>
      <c r="E77" s="388">
        <f t="shared" si="19"/>
        <v>0</v>
      </c>
      <c r="F77" s="411">
        <f t="shared" si="19"/>
        <v>0</v>
      </c>
      <c r="G77" s="232">
        <f t="shared" si="19"/>
        <v>0</v>
      </c>
      <c r="H77" s="263">
        <f t="shared" si="19"/>
        <v>0</v>
      </c>
      <c r="I77" s="120">
        <f t="shared" si="19"/>
        <v>0</v>
      </c>
      <c r="J77" s="263">
        <f t="shared" si="19"/>
        <v>0</v>
      </c>
      <c r="K77" s="119">
        <f t="shared" si="19"/>
        <v>0</v>
      </c>
      <c r="L77" s="120">
        <f t="shared" si="19"/>
        <v>0</v>
      </c>
      <c r="M77" s="53">
        <f t="shared" si="19"/>
        <v>0</v>
      </c>
      <c r="N77" s="119">
        <f t="shared" si="19"/>
        <v>0</v>
      </c>
      <c r="O77" s="120">
        <f t="shared" si="19"/>
        <v>0</v>
      </c>
      <c r="P77" s="366"/>
    </row>
    <row r="78" spans="1:16" hidden="1" x14ac:dyDescent="0.25">
      <c r="A78" s="38">
        <v>2111</v>
      </c>
      <c r="B78" s="57" t="s">
        <v>68</v>
      </c>
      <c r="C78" s="58">
        <f t="shared" si="0"/>
        <v>0</v>
      </c>
      <c r="D78" s="229"/>
      <c r="E78" s="389"/>
      <c r="F78" s="400">
        <f>D78+E78</f>
        <v>0</v>
      </c>
      <c r="G78" s="229"/>
      <c r="H78" s="261"/>
      <c r="I78" s="114">
        <f>G78+H78</f>
        <v>0</v>
      </c>
      <c r="J78" s="261"/>
      <c r="K78" s="60"/>
      <c r="L78" s="114">
        <f>J78+K78</f>
        <v>0</v>
      </c>
      <c r="M78" s="320"/>
      <c r="N78" s="60"/>
      <c r="O78" s="114">
        <f>M78+N78</f>
        <v>0</v>
      </c>
      <c r="P78" s="367"/>
    </row>
    <row r="79" spans="1:16" ht="24" hidden="1" x14ac:dyDescent="0.25">
      <c r="A79" s="38">
        <v>2112</v>
      </c>
      <c r="B79" s="57" t="s">
        <v>69</v>
      </c>
      <c r="C79" s="58">
        <f t="shared" si="0"/>
        <v>0</v>
      </c>
      <c r="D79" s="229"/>
      <c r="E79" s="389"/>
      <c r="F79" s="400">
        <f>D79+E79</f>
        <v>0</v>
      </c>
      <c r="G79" s="229"/>
      <c r="H79" s="261"/>
      <c r="I79" s="114">
        <f>G79+H79</f>
        <v>0</v>
      </c>
      <c r="J79" s="261"/>
      <c r="K79" s="60"/>
      <c r="L79" s="114">
        <f>J79+K79</f>
        <v>0</v>
      </c>
      <c r="M79" s="320"/>
      <c r="N79" s="60"/>
      <c r="O79" s="114">
        <f>M79+N79</f>
        <v>0</v>
      </c>
      <c r="P79" s="367"/>
    </row>
    <row r="80" spans="1:16" ht="24" x14ac:dyDescent="0.25">
      <c r="A80" s="112">
        <v>2120</v>
      </c>
      <c r="B80" s="57" t="s">
        <v>70</v>
      </c>
      <c r="C80" s="58">
        <f t="shared" si="0"/>
        <v>1966</v>
      </c>
      <c r="D80" s="230">
        <f t="shared" ref="D80:O80" si="20">SUM(D81:D82)</f>
        <v>1966</v>
      </c>
      <c r="E80" s="392">
        <f t="shared" si="20"/>
        <v>0</v>
      </c>
      <c r="F80" s="400">
        <f t="shared" si="20"/>
        <v>1966</v>
      </c>
      <c r="G80" s="230">
        <f t="shared" si="20"/>
        <v>0</v>
      </c>
      <c r="H80" s="121">
        <f t="shared" si="20"/>
        <v>0</v>
      </c>
      <c r="I80" s="114">
        <f t="shared" si="20"/>
        <v>0</v>
      </c>
      <c r="J80" s="121">
        <f t="shared" si="20"/>
        <v>0</v>
      </c>
      <c r="K80" s="113">
        <f t="shared" si="20"/>
        <v>0</v>
      </c>
      <c r="L80" s="114">
        <f t="shared" si="20"/>
        <v>0</v>
      </c>
      <c r="M80" s="58">
        <f t="shared" si="20"/>
        <v>0</v>
      </c>
      <c r="N80" s="113">
        <f t="shared" si="20"/>
        <v>0</v>
      </c>
      <c r="O80" s="114">
        <f t="shared" si="20"/>
        <v>0</v>
      </c>
      <c r="P80" s="367"/>
    </row>
    <row r="81" spans="1:16" x14ac:dyDescent="0.25">
      <c r="A81" s="38">
        <v>2121</v>
      </c>
      <c r="B81" s="57" t="s">
        <v>68</v>
      </c>
      <c r="C81" s="58">
        <f t="shared" si="0"/>
        <v>1966</v>
      </c>
      <c r="D81" s="229">
        <v>1966</v>
      </c>
      <c r="E81" s="389"/>
      <c r="F81" s="400">
        <f>D81+E81</f>
        <v>1966</v>
      </c>
      <c r="G81" s="229"/>
      <c r="H81" s="261"/>
      <c r="I81" s="114">
        <f>G81+H81</f>
        <v>0</v>
      </c>
      <c r="J81" s="261"/>
      <c r="K81" s="60"/>
      <c r="L81" s="114">
        <f>J81+K81</f>
        <v>0</v>
      </c>
      <c r="M81" s="320"/>
      <c r="N81" s="60"/>
      <c r="O81" s="114">
        <f>M81+N81</f>
        <v>0</v>
      </c>
      <c r="P81" s="692"/>
    </row>
    <row r="82" spans="1:16" ht="24" hidden="1" x14ac:dyDescent="0.25">
      <c r="A82" s="38">
        <v>2122</v>
      </c>
      <c r="B82" s="57" t="s">
        <v>69</v>
      </c>
      <c r="C82" s="58">
        <f t="shared" si="0"/>
        <v>0</v>
      </c>
      <c r="D82" s="229"/>
      <c r="E82" s="389"/>
      <c r="F82" s="400">
        <f>D82+E82</f>
        <v>0</v>
      </c>
      <c r="G82" s="229"/>
      <c r="H82" s="261"/>
      <c r="I82" s="114">
        <f>G82+H82</f>
        <v>0</v>
      </c>
      <c r="J82" s="261"/>
      <c r="K82" s="60"/>
      <c r="L82" s="114">
        <f>J82+K82</f>
        <v>0</v>
      </c>
      <c r="M82" s="320"/>
      <c r="N82" s="60"/>
      <c r="O82" s="114">
        <f>M82+N82</f>
        <v>0</v>
      </c>
      <c r="P82" s="367"/>
    </row>
    <row r="83" spans="1:16" x14ac:dyDescent="0.25">
      <c r="A83" s="46">
        <v>2200</v>
      </c>
      <c r="B83" s="105" t="s">
        <v>71</v>
      </c>
      <c r="C83" s="47">
        <f t="shared" si="0"/>
        <v>374803</v>
      </c>
      <c r="D83" s="227">
        <f t="shared" ref="D83:O83" si="21">SUM(D84,D89,D95,D103,D112,D116,D122,D128)</f>
        <v>358450</v>
      </c>
      <c r="E83" s="387">
        <f t="shared" si="21"/>
        <v>2253</v>
      </c>
      <c r="F83" s="402">
        <f t="shared" si="21"/>
        <v>360703</v>
      </c>
      <c r="G83" s="227">
        <f t="shared" si="21"/>
        <v>0</v>
      </c>
      <c r="H83" s="106">
        <f t="shared" si="21"/>
        <v>0</v>
      </c>
      <c r="I83" s="117">
        <f t="shared" si="21"/>
        <v>0</v>
      </c>
      <c r="J83" s="106">
        <f t="shared" si="21"/>
        <v>14100</v>
      </c>
      <c r="K83" s="50">
        <f t="shared" si="21"/>
        <v>0</v>
      </c>
      <c r="L83" s="117">
        <f t="shared" si="21"/>
        <v>14100</v>
      </c>
      <c r="M83" s="164">
        <f t="shared" si="21"/>
        <v>0</v>
      </c>
      <c r="N83" s="165">
        <f t="shared" si="21"/>
        <v>0</v>
      </c>
      <c r="O83" s="166">
        <f t="shared" si="21"/>
        <v>0</v>
      </c>
      <c r="P83" s="695"/>
    </row>
    <row r="84" spans="1:16" ht="24" hidden="1" x14ac:dyDescent="0.25">
      <c r="A84" s="107">
        <v>2210</v>
      </c>
      <c r="B84" s="78" t="s">
        <v>72</v>
      </c>
      <c r="C84" s="84">
        <f t="shared" si="0"/>
        <v>0</v>
      </c>
      <c r="D84" s="132">
        <f t="shared" ref="D84:O84" si="22">SUM(D85:D88)</f>
        <v>0</v>
      </c>
      <c r="E84" s="516">
        <f t="shared" si="22"/>
        <v>0</v>
      </c>
      <c r="F84" s="533">
        <f t="shared" si="22"/>
        <v>0</v>
      </c>
      <c r="G84" s="132">
        <f t="shared" si="22"/>
        <v>0</v>
      </c>
      <c r="H84" s="205">
        <f t="shared" si="22"/>
        <v>0</v>
      </c>
      <c r="I84" s="109">
        <f t="shared" si="22"/>
        <v>0</v>
      </c>
      <c r="J84" s="205">
        <f t="shared" si="22"/>
        <v>0</v>
      </c>
      <c r="K84" s="108">
        <f t="shared" si="22"/>
        <v>0</v>
      </c>
      <c r="L84" s="109">
        <f t="shared" si="22"/>
        <v>0</v>
      </c>
      <c r="M84" s="84">
        <f t="shared" si="22"/>
        <v>0</v>
      </c>
      <c r="N84" s="108">
        <f t="shared" si="22"/>
        <v>0</v>
      </c>
      <c r="O84" s="109">
        <f t="shared" si="22"/>
        <v>0</v>
      </c>
      <c r="P84" s="692"/>
    </row>
    <row r="85" spans="1:16" ht="24" hidden="1" x14ac:dyDescent="0.25">
      <c r="A85" s="33">
        <v>2211</v>
      </c>
      <c r="B85" s="52" t="s">
        <v>73</v>
      </c>
      <c r="C85" s="53">
        <f t="shared" ref="C85:C148" si="23">F85+I85+L85+O85</f>
        <v>0</v>
      </c>
      <c r="D85" s="228"/>
      <c r="E85" s="393"/>
      <c r="F85" s="411">
        <f>D85+E85</f>
        <v>0</v>
      </c>
      <c r="G85" s="228"/>
      <c r="H85" s="260"/>
      <c r="I85" s="120">
        <f>G85+H85</f>
        <v>0</v>
      </c>
      <c r="J85" s="260"/>
      <c r="K85" s="55"/>
      <c r="L85" s="120">
        <f>J85+K85</f>
        <v>0</v>
      </c>
      <c r="M85" s="319"/>
      <c r="N85" s="55"/>
      <c r="O85" s="120">
        <f>M85+N85</f>
        <v>0</v>
      </c>
      <c r="P85" s="366"/>
    </row>
    <row r="86" spans="1:16" ht="36" hidden="1" x14ac:dyDescent="0.25">
      <c r="A86" s="38">
        <v>2212</v>
      </c>
      <c r="B86" s="57" t="s">
        <v>74</v>
      </c>
      <c r="C86" s="58">
        <f t="shared" si="23"/>
        <v>0</v>
      </c>
      <c r="D86" s="229"/>
      <c r="E86" s="389"/>
      <c r="F86" s="400">
        <f>D86+E86</f>
        <v>0</v>
      </c>
      <c r="G86" s="229"/>
      <c r="H86" s="261"/>
      <c r="I86" s="114">
        <f>G86+H86</f>
        <v>0</v>
      </c>
      <c r="J86" s="261"/>
      <c r="K86" s="60"/>
      <c r="L86" s="114">
        <f>J86+K86</f>
        <v>0</v>
      </c>
      <c r="M86" s="320"/>
      <c r="N86" s="60"/>
      <c r="O86" s="114">
        <f>M86+N86</f>
        <v>0</v>
      </c>
      <c r="P86" s="367"/>
    </row>
    <row r="87" spans="1:16" ht="24" hidden="1" x14ac:dyDescent="0.25">
      <c r="A87" s="38">
        <v>2214</v>
      </c>
      <c r="B87" s="57" t="s">
        <v>75</v>
      </c>
      <c r="C87" s="58">
        <f t="shared" si="23"/>
        <v>0</v>
      </c>
      <c r="D87" s="229"/>
      <c r="E87" s="389"/>
      <c r="F87" s="400">
        <f>D87+E87</f>
        <v>0</v>
      </c>
      <c r="G87" s="229"/>
      <c r="H87" s="261"/>
      <c r="I87" s="114">
        <f>G87+H87</f>
        <v>0</v>
      </c>
      <c r="J87" s="261"/>
      <c r="K87" s="60"/>
      <c r="L87" s="114">
        <f>J87+K87</f>
        <v>0</v>
      </c>
      <c r="M87" s="320"/>
      <c r="N87" s="60"/>
      <c r="O87" s="114">
        <f>M87+N87</f>
        <v>0</v>
      </c>
      <c r="P87" s="367"/>
    </row>
    <row r="88" spans="1:16" hidden="1" x14ac:dyDescent="0.25">
      <c r="A88" s="38">
        <v>2219</v>
      </c>
      <c r="B88" s="57" t="s">
        <v>76</v>
      </c>
      <c r="C88" s="58">
        <f t="shared" si="23"/>
        <v>0</v>
      </c>
      <c r="D88" s="229"/>
      <c r="E88" s="389"/>
      <c r="F88" s="400">
        <f>D88+E88</f>
        <v>0</v>
      </c>
      <c r="G88" s="229"/>
      <c r="H88" s="261"/>
      <c r="I88" s="114">
        <f>G88+H88</f>
        <v>0</v>
      </c>
      <c r="J88" s="261"/>
      <c r="K88" s="60"/>
      <c r="L88" s="114">
        <f>J88+K88</f>
        <v>0</v>
      </c>
      <c r="M88" s="320"/>
      <c r="N88" s="60"/>
      <c r="O88" s="114">
        <f>M88+N88</f>
        <v>0</v>
      </c>
      <c r="P88" s="367"/>
    </row>
    <row r="89" spans="1:16" ht="24" x14ac:dyDescent="0.25">
      <c r="A89" s="112">
        <v>2220</v>
      </c>
      <c r="B89" s="57" t="s">
        <v>77</v>
      </c>
      <c r="C89" s="58">
        <f t="shared" si="23"/>
        <v>200</v>
      </c>
      <c r="D89" s="230">
        <f t="shared" ref="D89:O89" si="24">SUM(D90:D94)</f>
        <v>200</v>
      </c>
      <c r="E89" s="392">
        <f t="shared" si="24"/>
        <v>0</v>
      </c>
      <c r="F89" s="400">
        <f t="shared" si="24"/>
        <v>200</v>
      </c>
      <c r="G89" s="230">
        <f t="shared" si="24"/>
        <v>0</v>
      </c>
      <c r="H89" s="121">
        <f t="shared" si="24"/>
        <v>0</v>
      </c>
      <c r="I89" s="114">
        <f t="shared" si="24"/>
        <v>0</v>
      </c>
      <c r="J89" s="121">
        <f t="shared" si="24"/>
        <v>0</v>
      </c>
      <c r="K89" s="113">
        <f t="shared" si="24"/>
        <v>0</v>
      </c>
      <c r="L89" s="114">
        <f t="shared" si="24"/>
        <v>0</v>
      </c>
      <c r="M89" s="58">
        <f t="shared" si="24"/>
        <v>0</v>
      </c>
      <c r="N89" s="113">
        <f t="shared" si="24"/>
        <v>0</v>
      </c>
      <c r="O89" s="114">
        <f t="shared" si="24"/>
        <v>0</v>
      </c>
      <c r="P89" s="367"/>
    </row>
    <row r="90" spans="1:16" ht="24" hidden="1" x14ac:dyDescent="0.25">
      <c r="A90" s="38">
        <v>2221</v>
      </c>
      <c r="B90" s="57" t="s">
        <v>289</v>
      </c>
      <c r="C90" s="58">
        <f t="shared" si="23"/>
        <v>0</v>
      </c>
      <c r="D90" s="229"/>
      <c r="E90" s="389"/>
      <c r="F90" s="400">
        <f>D90+E90</f>
        <v>0</v>
      </c>
      <c r="G90" s="229"/>
      <c r="H90" s="261"/>
      <c r="I90" s="114">
        <f>G90+H90</f>
        <v>0</v>
      </c>
      <c r="J90" s="261"/>
      <c r="K90" s="60"/>
      <c r="L90" s="114">
        <f>J90+K90</f>
        <v>0</v>
      </c>
      <c r="M90" s="320"/>
      <c r="N90" s="60"/>
      <c r="O90" s="114">
        <f>M90+N90</f>
        <v>0</v>
      </c>
      <c r="P90" s="367"/>
    </row>
    <row r="91" spans="1:16" hidden="1" x14ac:dyDescent="0.25">
      <c r="A91" s="38">
        <v>2222</v>
      </c>
      <c r="B91" s="57" t="s">
        <v>78</v>
      </c>
      <c r="C91" s="58">
        <f t="shared" si="23"/>
        <v>0</v>
      </c>
      <c r="D91" s="229"/>
      <c r="E91" s="389"/>
      <c r="F91" s="400">
        <f>D91+E91</f>
        <v>0</v>
      </c>
      <c r="G91" s="229"/>
      <c r="H91" s="261"/>
      <c r="I91" s="114">
        <f>G91+H91</f>
        <v>0</v>
      </c>
      <c r="J91" s="261"/>
      <c r="K91" s="60"/>
      <c r="L91" s="114">
        <f>J91+K91</f>
        <v>0</v>
      </c>
      <c r="M91" s="320"/>
      <c r="N91" s="60"/>
      <c r="O91" s="114">
        <f>M91+N91</f>
        <v>0</v>
      </c>
      <c r="P91" s="367"/>
    </row>
    <row r="92" spans="1:16" x14ac:dyDescent="0.25">
      <c r="A92" s="38">
        <v>2223</v>
      </c>
      <c r="B92" s="57" t="s">
        <v>79</v>
      </c>
      <c r="C92" s="58">
        <f t="shared" si="23"/>
        <v>200</v>
      </c>
      <c r="D92" s="229">
        <v>200</v>
      </c>
      <c r="E92" s="389"/>
      <c r="F92" s="400">
        <f>D92+E92</f>
        <v>200</v>
      </c>
      <c r="G92" s="229"/>
      <c r="H92" s="261"/>
      <c r="I92" s="114">
        <f>G92+H92</f>
        <v>0</v>
      </c>
      <c r="J92" s="261"/>
      <c r="K92" s="60"/>
      <c r="L92" s="114">
        <f>J92+K92</f>
        <v>0</v>
      </c>
      <c r="M92" s="320"/>
      <c r="N92" s="60"/>
      <c r="O92" s="114">
        <f>M92+N92</f>
        <v>0</v>
      </c>
      <c r="P92" s="367"/>
    </row>
    <row r="93" spans="1:16" ht="48" hidden="1" x14ac:dyDescent="0.25">
      <c r="A93" s="38">
        <v>2224</v>
      </c>
      <c r="B93" s="57" t="s">
        <v>299</v>
      </c>
      <c r="C93" s="58">
        <f t="shared" si="23"/>
        <v>0</v>
      </c>
      <c r="D93" s="229"/>
      <c r="E93" s="389"/>
      <c r="F93" s="400">
        <f>D93+E93</f>
        <v>0</v>
      </c>
      <c r="G93" s="229"/>
      <c r="H93" s="261"/>
      <c r="I93" s="114">
        <f>G93+H93</f>
        <v>0</v>
      </c>
      <c r="J93" s="261"/>
      <c r="K93" s="60"/>
      <c r="L93" s="114">
        <f>J93+K93</f>
        <v>0</v>
      </c>
      <c r="M93" s="320"/>
      <c r="N93" s="60"/>
      <c r="O93" s="114">
        <f>M93+N93</f>
        <v>0</v>
      </c>
      <c r="P93" s="367"/>
    </row>
    <row r="94" spans="1:16" ht="24" hidden="1" x14ac:dyDescent="0.25">
      <c r="A94" s="38">
        <v>2229</v>
      </c>
      <c r="B94" s="57" t="s">
        <v>80</v>
      </c>
      <c r="C94" s="58">
        <f t="shared" si="23"/>
        <v>0</v>
      </c>
      <c r="D94" s="229"/>
      <c r="E94" s="389"/>
      <c r="F94" s="400">
        <f>D94+E94</f>
        <v>0</v>
      </c>
      <c r="G94" s="229"/>
      <c r="H94" s="261"/>
      <c r="I94" s="114">
        <f>G94+H94</f>
        <v>0</v>
      </c>
      <c r="J94" s="261"/>
      <c r="K94" s="60"/>
      <c r="L94" s="114">
        <f>J94+K94</f>
        <v>0</v>
      </c>
      <c r="M94" s="320"/>
      <c r="N94" s="60"/>
      <c r="O94" s="114">
        <f>M94+N94</f>
        <v>0</v>
      </c>
      <c r="P94" s="367"/>
    </row>
    <row r="95" spans="1:16" ht="36" x14ac:dyDescent="0.25">
      <c r="A95" s="112">
        <v>2230</v>
      </c>
      <c r="B95" s="57" t="s">
        <v>81</v>
      </c>
      <c r="C95" s="58">
        <f t="shared" si="23"/>
        <v>37995</v>
      </c>
      <c r="D95" s="230">
        <f t="shared" ref="D95:O95" si="25">SUM(D96:D102)</f>
        <v>38445</v>
      </c>
      <c r="E95" s="392">
        <f t="shared" si="25"/>
        <v>-450</v>
      </c>
      <c r="F95" s="400">
        <f t="shared" si="25"/>
        <v>37995</v>
      </c>
      <c r="G95" s="230">
        <f t="shared" si="25"/>
        <v>0</v>
      </c>
      <c r="H95" s="121">
        <f t="shared" si="25"/>
        <v>0</v>
      </c>
      <c r="I95" s="114">
        <f t="shared" si="25"/>
        <v>0</v>
      </c>
      <c r="J95" s="121">
        <f t="shared" si="25"/>
        <v>0</v>
      </c>
      <c r="K95" s="113">
        <f t="shared" si="25"/>
        <v>0</v>
      </c>
      <c r="L95" s="114">
        <f t="shared" si="25"/>
        <v>0</v>
      </c>
      <c r="M95" s="58">
        <f t="shared" si="25"/>
        <v>0</v>
      </c>
      <c r="N95" s="113">
        <f t="shared" si="25"/>
        <v>0</v>
      </c>
      <c r="O95" s="114">
        <f t="shared" si="25"/>
        <v>0</v>
      </c>
      <c r="P95" s="367"/>
    </row>
    <row r="96" spans="1:16" ht="24" x14ac:dyDescent="0.25">
      <c r="A96" s="188">
        <v>2231</v>
      </c>
      <c r="B96" s="163" t="s">
        <v>82</v>
      </c>
      <c r="C96" s="164">
        <f t="shared" si="23"/>
        <v>3300</v>
      </c>
      <c r="D96" s="698">
        <v>3750</v>
      </c>
      <c r="E96" s="699">
        <v>-450</v>
      </c>
      <c r="F96" s="600">
        <f t="shared" ref="F96:F102" si="26">D96+E96</f>
        <v>3300</v>
      </c>
      <c r="G96" s="698"/>
      <c r="H96" s="287"/>
      <c r="I96" s="166">
        <f t="shared" ref="I96:I102" si="27">G96+H96</f>
        <v>0</v>
      </c>
      <c r="J96" s="287"/>
      <c r="K96" s="189"/>
      <c r="L96" s="166">
        <f t="shared" ref="L96:L102" si="28">J96+K96</f>
        <v>0</v>
      </c>
      <c r="M96" s="700"/>
      <c r="N96" s="189"/>
      <c r="O96" s="166">
        <f t="shared" ref="O96:O102" si="29">M96+N96</f>
        <v>0</v>
      </c>
      <c r="P96" s="692" t="s">
        <v>533</v>
      </c>
    </row>
    <row r="97" spans="1:16" ht="24.75" customHeight="1" x14ac:dyDescent="0.25">
      <c r="A97" s="77">
        <v>2232</v>
      </c>
      <c r="B97" s="78" t="s">
        <v>83</v>
      </c>
      <c r="C97" s="84">
        <f t="shared" si="23"/>
        <v>100</v>
      </c>
      <c r="D97" s="231">
        <v>100</v>
      </c>
      <c r="E97" s="519"/>
      <c r="F97" s="533">
        <f t="shared" si="26"/>
        <v>100</v>
      </c>
      <c r="G97" s="231"/>
      <c r="H97" s="262"/>
      <c r="I97" s="109">
        <f t="shared" si="27"/>
        <v>0</v>
      </c>
      <c r="J97" s="262"/>
      <c r="K97" s="115"/>
      <c r="L97" s="109">
        <f t="shared" si="28"/>
        <v>0</v>
      </c>
      <c r="M97" s="321"/>
      <c r="N97" s="115"/>
      <c r="O97" s="109">
        <f t="shared" si="29"/>
        <v>0</v>
      </c>
      <c r="P97" s="692"/>
    </row>
    <row r="98" spans="1:16" ht="24" hidden="1" x14ac:dyDescent="0.25">
      <c r="A98" s="33">
        <v>2233</v>
      </c>
      <c r="B98" s="52" t="s">
        <v>84</v>
      </c>
      <c r="C98" s="53">
        <f t="shared" si="23"/>
        <v>0</v>
      </c>
      <c r="D98" s="228"/>
      <c r="E98" s="393"/>
      <c r="F98" s="411">
        <f t="shared" si="26"/>
        <v>0</v>
      </c>
      <c r="G98" s="228"/>
      <c r="H98" s="260"/>
      <c r="I98" s="120">
        <f t="shared" si="27"/>
        <v>0</v>
      </c>
      <c r="J98" s="260"/>
      <c r="K98" s="55"/>
      <c r="L98" s="120">
        <f t="shared" si="28"/>
        <v>0</v>
      </c>
      <c r="M98" s="319"/>
      <c r="N98" s="55"/>
      <c r="O98" s="120">
        <f t="shared" si="29"/>
        <v>0</v>
      </c>
      <c r="P98" s="366"/>
    </row>
    <row r="99" spans="1:16" ht="36" hidden="1" x14ac:dyDescent="0.25">
      <c r="A99" s="38">
        <v>2234</v>
      </c>
      <c r="B99" s="57" t="s">
        <v>85</v>
      </c>
      <c r="C99" s="58">
        <f t="shared" si="23"/>
        <v>0</v>
      </c>
      <c r="D99" s="229"/>
      <c r="E99" s="389"/>
      <c r="F99" s="400">
        <f t="shared" si="26"/>
        <v>0</v>
      </c>
      <c r="G99" s="229"/>
      <c r="H99" s="261"/>
      <c r="I99" s="114">
        <f t="shared" si="27"/>
        <v>0</v>
      </c>
      <c r="J99" s="261"/>
      <c r="K99" s="60"/>
      <c r="L99" s="114">
        <f t="shared" si="28"/>
        <v>0</v>
      </c>
      <c r="M99" s="320"/>
      <c r="N99" s="60"/>
      <c r="O99" s="114">
        <f t="shared" si="29"/>
        <v>0</v>
      </c>
      <c r="P99" s="367"/>
    </row>
    <row r="100" spans="1:16" ht="24" hidden="1" x14ac:dyDescent="0.25">
      <c r="A100" s="38">
        <v>2235</v>
      </c>
      <c r="B100" s="57" t="s">
        <v>86</v>
      </c>
      <c r="C100" s="58">
        <f t="shared" si="23"/>
        <v>0</v>
      </c>
      <c r="D100" s="229"/>
      <c r="E100" s="389"/>
      <c r="F100" s="400">
        <f t="shared" si="26"/>
        <v>0</v>
      </c>
      <c r="G100" s="229"/>
      <c r="H100" s="261"/>
      <c r="I100" s="114">
        <f t="shared" si="27"/>
        <v>0</v>
      </c>
      <c r="J100" s="261"/>
      <c r="K100" s="60"/>
      <c r="L100" s="114">
        <f t="shared" si="28"/>
        <v>0</v>
      </c>
      <c r="M100" s="320"/>
      <c r="N100" s="60"/>
      <c r="O100" s="114">
        <f t="shared" si="29"/>
        <v>0</v>
      </c>
      <c r="P100" s="367"/>
    </row>
    <row r="101" spans="1:16" hidden="1" x14ac:dyDescent="0.25">
      <c r="A101" s="38">
        <v>2236</v>
      </c>
      <c r="B101" s="57" t="s">
        <v>87</v>
      </c>
      <c r="C101" s="58">
        <f t="shared" si="23"/>
        <v>0</v>
      </c>
      <c r="D101" s="229"/>
      <c r="E101" s="389"/>
      <c r="F101" s="400">
        <f t="shared" si="26"/>
        <v>0</v>
      </c>
      <c r="G101" s="229"/>
      <c r="H101" s="261"/>
      <c r="I101" s="114">
        <f t="shared" si="27"/>
        <v>0</v>
      </c>
      <c r="J101" s="261"/>
      <c r="K101" s="60"/>
      <c r="L101" s="114">
        <f t="shared" si="28"/>
        <v>0</v>
      </c>
      <c r="M101" s="320"/>
      <c r="N101" s="60"/>
      <c r="O101" s="114">
        <f t="shared" si="29"/>
        <v>0</v>
      </c>
      <c r="P101" s="367"/>
    </row>
    <row r="102" spans="1:16" ht="24" x14ac:dyDescent="0.25">
      <c r="A102" s="38">
        <v>2239</v>
      </c>
      <c r="B102" s="57" t="s">
        <v>88</v>
      </c>
      <c r="C102" s="58">
        <f t="shared" si="23"/>
        <v>34595</v>
      </c>
      <c r="D102" s="229">
        <v>34595</v>
      </c>
      <c r="E102" s="389"/>
      <c r="F102" s="400">
        <f t="shared" si="26"/>
        <v>34595</v>
      </c>
      <c r="G102" s="229"/>
      <c r="H102" s="261"/>
      <c r="I102" s="114">
        <f t="shared" si="27"/>
        <v>0</v>
      </c>
      <c r="J102" s="261"/>
      <c r="K102" s="60"/>
      <c r="L102" s="114">
        <f t="shared" si="28"/>
        <v>0</v>
      </c>
      <c r="M102" s="320"/>
      <c r="N102" s="60"/>
      <c r="O102" s="114">
        <f t="shared" si="29"/>
        <v>0</v>
      </c>
      <c r="P102" s="692"/>
    </row>
    <row r="103" spans="1:16" ht="36" x14ac:dyDescent="0.25">
      <c r="A103" s="112">
        <v>2240</v>
      </c>
      <c r="B103" s="57" t="s">
        <v>89</v>
      </c>
      <c r="C103" s="58">
        <f t="shared" si="23"/>
        <v>700</v>
      </c>
      <c r="D103" s="230">
        <f t="shared" ref="D103:O103" si="30">SUM(D104:D111)</f>
        <v>700</v>
      </c>
      <c r="E103" s="392">
        <f t="shared" si="30"/>
        <v>0</v>
      </c>
      <c r="F103" s="400">
        <f t="shared" si="30"/>
        <v>700</v>
      </c>
      <c r="G103" s="230">
        <f t="shared" si="30"/>
        <v>0</v>
      </c>
      <c r="H103" s="121">
        <f t="shared" si="30"/>
        <v>0</v>
      </c>
      <c r="I103" s="114">
        <f t="shared" si="30"/>
        <v>0</v>
      </c>
      <c r="J103" s="121">
        <f t="shared" si="30"/>
        <v>0</v>
      </c>
      <c r="K103" s="113">
        <f t="shared" si="30"/>
        <v>0</v>
      </c>
      <c r="L103" s="114">
        <f t="shared" si="30"/>
        <v>0</v>
      </c>
      <c r="M103" s="58">
        <f t="shared" si="30"/>
        <v>0</v>
      </c>
      <c r="N103" s="113">
        <f t="shared" si="30"/>
        <v>0</v>
      </c>
      <c r="O103" s="114">
        <f t="shared" si="30"/>
        <v>0</v>
      </c>
      <c r="P103" s="367"/>
    </row>
    <row r="104" spans="1:16" hidden="1" x14ac:dyDescent="0.25">
      <c r="A104" s="38">
        <v>2241</v>
      </c>
      <c r="B104" s="57" t="s">
        <v>90</v>
      </c>
      <c r="C104" s="58">
        <f t="shared" si="23"/>
        <v>0</v>
      </c>
      <c r="D104" s="229"/>
      <c r="E104" s="389"/>
      <c r="F104" s="400">
        <f t="shared" ref="F104:F111" si="31">D104+E104</f>
        <v>0</v>
      </c>
      <c r="G104" s="229"/>
      <c r="H104" s="261"/>
      <c r="I104" s="114">
        <f t="shared" ref="I104:I111" si="32">G104+H104</f>
        <v>0</v>
      </c>
      <c r="J104" s="261"/>
      <c r="K104" s="60"/>
      <c r="L104" s="114">
        <f t="shared" ref="L104:L111" si="33">J104+K104</f>
        <v>0</v>
      </c>
      <c r="M104" s="320"/>
      <c r="N104" s="60"/>
      <c r="O104" s="114">
        <f t="shared" ref="O104:O111" si="34">M104+N104</f>
        <v>0</v>
      </c>
      <c r="P104" s="367"/>
    </row>
    <row r="105" spans="1:16" ht="24" hidden="1" x14ac:dyDescent="0.25">
      <c r="A105" s="38">
        <v>2242</v>
      </c>
      <c r="B105" s="57" t="s">
        <v>91</v>
      </c>
      <c r="C105" s="58">
        <f t="shared" si="23"/>
        <v>0</v>
      </c>
      <c r="D105" s="229"/>
      <c r="E105" s="389"/>
      <c r="F105" s="400">
        <f t="shared" si="31"/>
        <v>0</v>
      </c>
      <c r="G105" s="229"/>
      <c r="H105" s="261"/>
      <c r="I105" s="114">
        <f t="shared" si="32"/>
        <v>0</v>
      </c>
      <c r="J105" s="261"/>
      <c r="K105" s="60"/>
      <c r="L105" s="114">
        <f t="shared" si="33"/>
        <v>0</v>
      </c>
      <c r="M105" s="320"/>
      <c r="N105" s="60"/>
      <c r="O105" s="114">
        <f t="shared" si="34"/>
        <v>0</v>
      </c>
      <c r="P105" s="367"/>
    </row>
    <row r="106" spans="1:16" ht="24" hidden="1" x14ac:dyDescent="0.25">
      <c r="A106" s="38">
        <v>2243</v>
      </c>
      <c r="B106" s="57" t="s">
        <v>92</v>
      </c>
      <c r="C106" s="58">
        <f t="shared" si="23"/>
        <v>0</v>
      </c>
      <c r="D106" s="229"/>
      <c r="E106" s="389"/>
      <c r="F106" s="400">
        <f t="shared" si="31"/>
        <v>0</v>
      </c>
      <c r="G106" s="229"/>
      <c r="H106" s="261"/>
      <c r="I106" s="114">
        <f t="shared" si="32"/>
        <v>0</v>
      </c>
      <c r="J106" s="261"/>
      <c r="K106" s="60"/>
      <c r="L106" s="114">
        <f t="shared" si="33"/>
        <v>0</v>
      </c>
      <c r="M106" s="320"/>
      <c r="N106" s="60"/>
      <c r="O106" s="114">
        <f t="shared" si="34"/>
        <v>0</v>
      </c>
      <c r="P106" s="367"/>
    </row>
    <row r="107" spans="1:16" hidden="1" x14ac:dyDescent="0.25">
      <c r="A107" s="38">
        <v>2244</v>
      </c>
      <c r="B107" s="57" t="s">
        <v>93</v>
      </c>
      <c r="C107" s="58">
        <f t="shared" si="23"/>
        <v>0</v>
      </c>
      <c r="D107" s="229"/>
      <c r="E107" s="389"/>
      <c r="F107" s="400">
        <f t="shared" si="31"/>
        <v>0</v>
      </c>
      <c r="G107" s="229"/>
      <c r="H107" s="261"/>
      <c r="I107" s="114">
        <f t="shared" si="32"/>
        <v>0</v>
      </c>
      <c r="J107" s="261"/>
      <c r="K107" s="60"/>
      <c r="L107" s="114">
        <f t="shared" si="33"/>
        <v>0</v>
      </c>
      <c r="M107" s="320"/>
      <c r="N107" s="60"/>
      <c r="O107" s="114">
        <f t="shared" si="34"/>
        <v>0</v>
      </c>
      <c r="P107" s="367"/>
    </row>
    <row r="108" spans="1:16" ht="24" hidden="1" x14ac:dyDescent="0.25">
      <c r="A108" s="38">
        <v>2246</v>
      </c>
      <c r="B108" s="57" t="s">
        <v>94</v>
      </c>
      <c r="C108" s="58">
        <f t="shared" si="23"/>
        <v>0</v>
      </c>
      <c r="D108" s="229"/>
      <c r="E108" s="389"/>
      <c r="F108" s="400">
        <f t="shared" si="31"/>
        <v>0</v>
      </c>
      <c r="G108" s="229"/>
      <c r="H108" s="261"/>
      <c r="I108" s="114">
        <f t="shared" si="32"/>
        <v>0</v>
      </c>
      <c r="J108" s="261"/>
      <c r="K108" s="60"/>
      <c r="L108" s="114">
        <f t="shared" si="33"/>
        <v>0</v>
      </c>
      <c r="M108" s="320"/>
      <c r="N108" s="60"/>
      <c r="O108" s="114">
        <f t="shared" si="34"/>
        <v>0</v>
      </c>
      <c r="P108" s="367"/>
    </row>
    <row r="109" spans="1:16" x14ac:dyDescent="0.25">
      <c r="A109" s="38">
        <v>2247</v>
      </c>
      <c r="B109" s="57" t="s">
        <v>95</v>
      </c>
      <c r="C109" s="58">
        <f t="shared" si="23"/>
        <v>100</v>
      </c>
      <c r="D109" s="229">
        <v>100</v>
      </c>
      <c r="E109" s="389"/>
      <c r="F109" s="400">
        <f t="shared" si="31"/>
        <v>100</v>
      </c>
      <c r="G109" s="229"/>
      <c r="H109" s="261"/>
      <c r="I109" s="114">
        <f t="shared" si="32"/>
        <v>0</v>
      </c>
      <c r="J109" s="261"/>
      <c r="K109" s="60"/>
      <c r="L109" s="114">
        <f t="shared" si="33"/>
        <v>0</v>
      </c>
      <c r="M109" s="320"/>
      <c r="N109" s="60"/>
      <c r="O109" s="114">
        <f t="shared" si="34"/>
        <v>0</v>
      </c>
      <c r="P109" s="367"/>
    </row>
    <row r="110" spans="1:16" ht="24" x14ac:dyDescent="0.25">
      <c r="A110" s="38">
        <v>2248</v>
      </c>
      <c r="B110" s="57" t="s">
        <v>300</v>
      </c>
      <c r="C110" s="58">
        <f t="shared" si="23"/>
        <v>600</v>
      </c>
      <c r="D110" s="229">
        <v>600</v>
      </c>
      <c r="E110" s="389"/>
      <c r="F110" s="400">
        <f t="shared" si="31"/>
        <v>600</v>
      </c>
      <c r="G110" s="229"/>
      <c r="H110" s="261"/>
      <c r="I110" s="114">
        <f t="shared" si="32"/>
        <v>0</v>
      </c>
      <c r="J110" s="261"/>
      <c r="K110" s="60"/>
      <c r="L110" s="114">
        <f t="shared" si="33"/>
        <v>0</v>
      </c>
      <c r="M110" s="320"/>
      <c r="N110" s="60"/>
      <c r="O110" s="114">
        <f t="shared" si="34"/>
        <v>0</v>
      </c>
      <c r="P110" s="367"/>
    </row>
    <row r="111" spans="1:16" ht="24" hidden="1" x14ac:dyDescent="0.25">
      <c r="A111" s="38">
        <v>2249</v>
      </c>
      <c r="B111" s="57" t="s">
        <v>96</v>
      </c>
      <c r="C111" s="58">
        <f t="shared" si="23"/>
        <v>0</v>
      </c>
      <c r="D111" s="229"/>
      <c r="E111" s="389"/>
      <c r="F111" s="400">
        <f t="shared" si="31"/>
        <v>0</v>
      </c>
      <c r="G111" s="229"/>
      <c r="H111" s="261"/>
      <c r="I111" s="114">
        <f t="shared" si="32"/>
        <v>0</v>
      </c>
      <c r="J111" s="261"/>
      <c r="K111" s="60"/>
      <c r="L111" s="114">
        <f t="shared" si="33"/>
        <v>0</v>
      </c>
      <c r="M111" s="320"/>
      <c r="N111" s="60"/>
      <c r="O111" s="114">
        <f t="shared" si="34"/>
        <v>0</v>
      </c>
      <c r="P111" s="367"/>
    </row>
    <row r="112" spans="1:16" hidden="1" x14ac:dyDescent="0.25">
      <c r="A112" s="112">
        <v>2250</v>
      </c>
      <c r="B112" s="57" t="s">
        <v>97</v>
      </c>
      <c r="C112" s="58">
        <f t="shared" si="23"/>
        <v>0</v>
      </c>
      <c r="D112" s="230">
        <f t="shared" ref="D112:O112" si="35">SUM(D113:D115)</f>
        <v>0</v>
      </c>
      <c r="E112" s="392">
        <f t="shared" si="35"/>
        <v>0</v>
      </c>
      <c r="F112" s="400">
        <f t="shared" si="35"/>
        <v>0</v>
      </c>
      <c r="G112" s="230">
        <f t="shared" si="35"/>
        <v>0</v>
      </c>
      <c r="H112" s="121">
        <f t="shared" si="35"/>
        <v>0</v>
      </c>
      <c r="I112" s="114">
        <f t="shared" si="35"/>
        <v>0</v>
      </c>
      <c r="J112" s="121">
        <f t="shared" si="35"/>
        <v>0</v>
      </c>
      <c r="K112" s="113">
        <f t="shared" si="35"/>
        <v>0</v>
      </c>
      <c r="L112" s="114">
        <f t="shared" si="35"/>
        <v>0</v>
      </c>
      <c r="M112" s="58">
        <f t="shared" si="35"/>
        <v>0</v>
      </c>
      <c r="N112" s="113">
        <f t="shared" si="35"/>
        <v>0</v>
      </c>
      <c r="O112" s="114">
        <f t="shared" si="35"/>
        <v>0</v>
      </c>
      <c r="P112" s="367"/>
    </row>
    <row r="113" spans="1:16" hidden="1" x14ac:dyDescent="0.25">
      <c r="A113" s="38">
        <v>2251</v>
      </c>
      <c r="B113" s="57" t="s">
        <v>98</v>
      </c>
      <c r="C113" s="58">
        <f t="shared" si="23"/>
        <v>0</v>
      </c>
      <c r="D113" s="229"/>
      <c r="E113" s="389"/>
      <c r="F113" s="400">
        <f>D113+E113</f>
        <v>0</v>
      </c>
      <c r="G113" s="229"/>
      <c r="H113" s="261"/>
      <c r="I113" s="114">
        <f>G113+H113</f>
        <v>0</v>
      </c>
      <c r="J113" s="261"/>
      <c r="K113" s="60"/>
      <c r="L113" s="114">
        <f>J113+K113</f>
        <v>0</v>
      </c>
      <c r="M113" s="320"/>
      <c r="N113" s="60"/>
      <c r="O113" s="114">
        <f>M113+N113</f>
        <v>0</v>
      </c>
      <c r="P113" s="367"/>
    </row>
    <row r="114" spans="1:16" ht="24" hidden="1" x14ac:dyDescent="0.25">
      <c r="A114" s="38">
        <v>2252</v>
      </c>
      <c r="B114" s="57" t="s">
        <v>99</v>
      </c>
      <c r="C114" s="58">
        <f t="shared" si="23"/>
        <v>0</v>
      </c>
      <c r="D114" s="229"/>
      <c r="E114" s="389"/>
      <c r="F114" s="400">
        <f>D114+E114</f>
        <v>0</v>
      </c>
      <c r="G114" s="229"/>
      <c r="H114" s="261"/>
      <c r="I114" s="114">
        <f>G114+H114</f>
        <v>0</v>
      </c>
      <c r="J114" s="261"/>
      <c r="K114" s="60"/>
      <c r="L114" s="114">
        <f>J114+K114</f>
        <v>0</v>
      </c>
      <c r="M114" s="320"/>
      <c r="N114" s="60"/>
      <c r="O114" s="114">
        <f>M114+N114</f>
        <v>0</v>
      </c>
      <c r="P114" s="367"/>
    </row>
    <row r="115" spans="1:16" ht="24" hidden="1" x14ac:dyDescent="0.25">
      <c r="A115" s="38">
        <v>2259</v>
      </c>
      <c r="B115" s="57" t="s">
        <v>100</v>
      </c>
      <c r="C115" s="58">
        <f t="shared" si="23"/>
        <v>0</v>
      </c>
      <c r="D115" s="229"/>
      <c r="E115" s="389"/>
      <c r="F115" s="400">
        <f>D115+E115</f>
        <v>0</v>
      </c>
      <c r="G115" s="229"/>
      <c r="H115" s="261"/>
      <c r="I115" s="114">
        <f>G115+H115</f>
        <v>0</v>
      </c>
      <c r="J115" s="261"/>
      <c r="K115" s="60"/>
      <c r="L115" s="114">
        <f>J115+K115</f>
        <v>0</v>
      </c>
      <c r="M115" s="320"/>
      <c r="N115" s="60"/>
      <c r="O115" s="114">
        <f>M115+N115</f>
        <v>0</v>
      </c>
      <c r="P115" s="367"/>
    </row>
    <row r="116" spans="1:16" x14ac:dyDescent="0.25">
      <c r="A116" s="112">
        <v>2260</v>
      </c>
      <c r="B116" s="57" t="s">
        <v>101</v>
      </c>
      <c r="C116" s="58">
        <f t="shared" si="23"/>
        <v>177619</v>
      </c>
      <c r="D116" s="230">
        <f t="shared" ref="D116:O116" si="36">SUM(D117:D121)</f>
        <v>184455</v>
      </c>
      <c r="E116" s="392">
        <f t="shared" si="36"/>
        <v>-8036</v>
      </c>
      <c r="F116" s="400">
        <f t="shared" si="36"/>
        <v>176419</v>
      </c>
      <c r="G116" s="230">
        <f t="shared" si="36"/>
        <v>0</v>
      </c>
      <c r="H116" s="121">
        <f t="shared" si="36"/>
        <v>0</v>
      </c>
      <c r="I116" s="114">
        <f t="shared" si="36"/>
        <v>0</v>
      </c>
      <c r="J116" s="121">
        <f t="shared" si="36"/>
        <v>1200</v>
      </c>
      <c r="K116" s="113">
        <f t="shared" si="36"/>
        <v>0</v>
      </c>
      <c r="L116" s="114">
        <f t="shared" si="36"/>
        <v>1200</v>
      </c>
      <c r="M116" s="58">
        <f t="shared" si="36"/>
        <v>0</v>
      </c>
      <c r="N116" s="113">
        <f t="shared" si="36"/>
        <v>0</v>
      </c>
      <c r="O116" s="114">
        <f t="shared" si="36"/>
        <v>0</v>
      </c>
      <c r="P116" s="367"/>
    </row>
    <row r="117" spans="1:16" x14ac:dyDescent="0.25">
      <c r="A117" s="38">
        <v>2261</v>
      </c>
      <c r="B117" s="57" t="s">
        <v>102</v>
      </c>
      <c r="C117" s="58">
        <f t="shared" si="23"/>
        <v>240</v>
      </c>
      <c r="D117" s="229">
        <v>240</v>
      </c>
      <c r="E117" s="389"/>
      <c r="F117" s="400">
        <f>D117+E117</f>
        <v>240</v>
      </c>
      <c r="G117" s="229"/>
      <c r="H117" s="261"/>
      <c r="I117" s="114">
        <f>G117+H117</f>
        <v>0</v>
      </c>
      <c r="J117" s="261"/>
      <c r="K117" s="60"/>
      <c r="L117" s="114">
        <f>J117+K117</f>
        <v>0</v>
      </c>
      <c r="M117" s="320"/>
      <c r="N117" s="60"/>
      <c r="O117" s="114">
        <f>M117+N117</f>
        <v>0</v>
      </c>
      <c r="P117" s="367"/>
    </row>
    <row r="118" spans="1:16" x14ac:dyDescent="0.25">
      <c r="A118" s="38">
        <v>2262</v>
      </c>
      <c r="B118" s="57" t="s">
        <v>103</v>
      </c>
      <c r="C118" s="58">
        <f t="shared" si="23"/>
        <v>23922</v>
      </c>
      <c r="D118" s="229">
        <v>23522</v>
      </c>
      <c r="E118" s="389"/>
      <c r="F118" s="400">
        <f>D118+E118</f>
        <v>23522</v>
      </c>
      <c r="G118" s="229"/>
      <c r="H118" s="261"/>
      <c r="I118" s="114">
        <f>G118+H118</f>
        <v>0</v>
      </c>
      <c r="J118" s="261">
        <v>400</v>
      </c>
      <c r="K118" s="60"/>
      <c r="L118" s="114">
        <f>J118+K118</f>
        <v>400</v>
      </c>
      <c r="M118" s="320"/>
      <c r="N118" s="60"/>
      <c r="O118" s="114">
        <f>M118+N118</f>
        <v>0</v>
      </c>
      <c r="P118" s="692"/>
    </row>
    <row r="119" spans="1:16" hidden="1" x14ac:dyDescent="0.25">
      <c r="A119" s="38">
        <v>2263</v>
      </c>
      <c r="B119" s="57" t="s">
        <v>104</v>
      </c>
      <c r="C119" s="58">
        <f t="shared" si="23"/>
        <v>0</v>
      </c>
      <c r="D119" s="229"/>
      <c r="E119" s="389"/>
      <c r="F119" s="400">
        <f>D119+E119</f>
        <v>0</v>
      </c>
      <c r="G119" s="229"/>
      <c r="H119" s="261"/>
      <c r="I119" s="114">
        <f>G119+H119</f>
        <v>0</v>
      </c>
      <c r="J119" s="261"/>
      <c r="K119" s="60"/>
      <c r="L119" s="114">
        <f>J119+K119</f>
        <v>0</v>
      </c>
      <c r="M119" s="320"/>
      <c r="N119" s="60"/>
      <c r="O119" s="114">
        <f>M119+N119</f>
        <v>0</v>
      </c>
      <c r="P119" s="367"/>
    </row>
    <row r="120" spans="1:16" ht="24" x14ac:dyDescent="0.25">
      <c r="A120" s="38">
        <v>2264</v>
      </c>
      <c r="B120" s="57" t="s">
        <v>105</v>
      </c>
      <c r="C120" s="58">
        <f t="shared" si="23"/>
        <v>151727</v>
      </c>
      <c r="D120" s="229">
        <v>159763</v>
      </c>
      <c r="E120" s="389">
        <v>-8036</v>
      </c>
      <c r="F120" s="400">
        <f>D120+E120</f>
        <v>151727</v>
      </c>
      <c r="G120" s="229"/>
      <c r="H120" s="261"/>
      <c r="I120" s="114">
        <f>G120+H120</f>
        <v>0</v>
      </c>
      <c r="J120" s="261"/>
      <c r="K120" s="60"/>
      <c r="L120" s="114">
        <f>J120+K120</f>
        <v>0</v>
      </c>
      <c r="M120" s="320"/>
      <c r="N120" s="60"/>
      <c r="O120" s="114">
        <f>M120+N120</f>
        <v>0</v>
      </c>
      <c r="P120" s="692" t="s">
        <v>533</v>
      </c>
    </row>
    <row r="121" spans="1:16" x14ac:dyDescent="0.25">
      <c r="A121" s="38">
        <v>2269</v>
      </c>
      <c r="B121" s="57" t="s">
        <v>106</v>
      </c>
      <c r="C121" s="58">
        <f t="shared" si="23"/>
        <v>1730</v>
      </c>
      <c r="D121" s="229">
        <v>930</v>
      </c>
      <c r="E121" s="389"/>
      <c r="F121" s="400">
        <f>D121+E121</f>
        <v>930</v>
      </c>
      <c r="G121" s="229"/>
      <c r="H121" s="261"/>
      <c r="I121" s="114">
        <f>G121+H121</f>
        <v>0</v>
      </c>
      <c r="J121" s="261">
        <v>800</v>
      </c>
      <c r="K121" s="60"/>
      <c r="L121" s="114">
        <f>J121+K121</f>
        <v>800</v>
      </c>
      <c r="M121" s="320"/>
      <c r="N121" s="60"/>
      <c r="O121" s="114">
        <f>M121+N121</f>
        <v>0</v>
      </c>
      <c r="P121" s="692"/>
    </row>
    <row r="122" spans="1:16" x14ac:dyDescent="0.25">
      <c r="A122" s="112">
        <v>2270</v>
      </c>
      <c r="B122" s="57" t="s">
        <v>107</v>
      </c>
      <c r="C122" s="58">
        <f t="shared" si="23"/>
        <v>158289</v>
      </c>
      <c r="D122" s="230">
        <f t="shared" ref="D122:O122" si="37">SUM(D123:D127)</f>
        <v>134650</v>
      </c>
      <c r="E122" s="392">
        <f t="shared" si="37"/>
        <v>10739</v>
      </c>
      <c r="F122" s="400">
        <f t="shared" si="37"/>
        <v>145389</v>
      </c>
      <c r="G122" s="230">
        <f t="shared" si="37"/>
        <v>0</v>
      </c>
      <c r="H122" s="121">
        <f t="shared" si="37"/>
        <v>0</v>
      </c>
      <c r="I122" s="114">
        <f t="shared" si="37"/>
        <v>0</v>
      </c>
      <c r="J122" s="121">
        <f t="shared" si="37"/>
        <v>12900</v>
      </c>
      <c r="K122" s="113">
        <f t="shared" si="37"/>
        <v>0</v>
      </c>
      <c r="L122" s="114">
        <f t="shared" si="37"/>
        <v>12900</v>
      </c>
      <c r="M122" s="58">
        <f t="shared" si="37"/>
        <v>0</v>
      </c>
      <c r="N122" s="113">
        <f t="shared" si="37"/>
        <v>0</v>
      </c>
      <c r="O122" s="114">
        <f t="shared" si="37"/>
        <v>0</v>
      </c>
      <c r="P122" s="367"/>
    </row>
    <row r="123" spans="1:16" hidden="1" x14ac:dyDescent="0.25">
      <c r="A123" s="38">
        <v>2272</v>
      </c>
      <c r="B123" s="145" t="s">
        <v>108</v>
      </c>
      <c r="C123" s="58">
        <f t="shared" si="23"/>
        <v>0</v>
      </c>
      <c r="D123" s="229"/>
      <c r="E123" s="389"/>
      <c r="F123" s="400">
        <f>D123+E123</f>
        <v>0</v>
      </c>
      <c r="G123" s="229"/>
      <c r="H123" s="261"/>
      <c r="I123" s="114">
        <f>G123+H123</f>
        <v>0</v>
      </c>
      <c r="J123" s="261"/>
      <c r="K123" s="60"/>
      <c r="L123" s="114">
        <f>J123+K123</f>
        <v>0</v>
      </c>
      <c r="M123" s="320"/>
      <c r="N123" s="60"/>
      <c r="O123" s="114">
        <f>M123+N123</f>
        <v>0</v>
      </c>
      <c r="P123" s="367"/>
    </row>
    <row r="124" spans="1:16" ht="24" hidden="1" x14ac:dyDescent="0.25">
      <c r="A124" s="38">
        <v>2274</v>
      </c>
      <c r="B124" s="184" t="s">
        <v>290</v>
      </c>
      <c r="C124" s="58">
        <f t="shared" si="23"/>
        <v>0</v>
      </c>
      <c r="D124" s="229"/>
      <c r="E124" s="389"/>
      <c r="F124" s="400">
        <f>D124+E124</f>
        <v>0</v>
      </c>
      <c r="G124" s="229"/>
      <c r="H124" s="261"/>
      <c r="I124" s="114">
        <f>G124+H124</f>
        <v>0</v>
      </c>
      <c r="J124" s="261"/>
      <c r="K124" s="60"/>
      <c r="L124" s="114">
        <f>J124+K124</f>
        <v>0</v>
      </c>
      <c r="M124" s="320"/>
      <c r="N124" s="60"/>
      <c r="O124" s="114">
        <f>M124+N124</f>
        <v>0</v>
      </c>
      <c r="P124" s="367"/>
    </row>
    <row r="125" spans="1:16" ht="24" hidden="1" x14ac:dyDescent="0.25">
      <c r="A125" s="38">
        <v>2275</v>
      </c>
      <c r="B125" s="57" t="s">
        <v>109</v>
      </c>
      <c r="C125" s="58">
        <f t="shared" si="23"/>
        <v>0</v>
      </c>
      <c r="D125" s="229">
        <v>0</v>
      </c>
      <c r="E125" s="389"/>
      <c r="F125" s="400">
        <f>D125+E125</f>
        <v>0</v>
      </c>
      <c r="G125" s="229"/>
      <c r="H125" s="261"/>
      <c r="I125" s="114">
        <f>G125+H125</f>
        <v>0</v>
      </c>
      <c r="J125" s="261"/>
      <c r="K125" s="60"/>
      <c r="L125" s="114">
        <f>J125+K125</f>
        <v>0</v>
      </c>
      <c r="M125" s="320"/>
      <c r="N125" s="60"/>
      <c r="O125" s="114">
        <f>M125+N125</f>
        <v>0</v>
      </c>
      <c r="P125" s="692"/>
    </row>
    <row r="126" spans="1:16" ht="36" hidden="1" x14ac:dyDescent="0.25">
      <c r="A126" s="38">
        <v>2276</v>
      </c>
      <c r="B126" s="57" t="s">
        <v>110</v>
      </c>
      <c r="C126" s="58">
        <f t="shared" si="23"/>
        <v>0</v>
      </c>
      <c r="D126" s="229"/>
      <c r="E126" s="389"/>
      <c r="F126" s="400">
        <f>D126+E126</f>
        <v>0</v>
      </c>
      <c r="G126" s="229"/>
      <c r="H126" s="261"/>
      <c r="I126" s="114">
        <f>G126+H126</f>
        <v>0</v>
      </c>
      <c r="J126" s="261"/>
      <c r="K126" s="60"/>
      <c r="L126" s="114">
        <f>J126+K126</f>
        <v>0</v>
      </c>
      <c r="M126" s="320"/>
      <c r="N126" s="60"/>
      <c r="O126" s="114">
        <f>M126+N126</f>
        <v>0</v>
      </c>
      <c r="P126" s="367"/>
    </row>
    <row r="127" spans="1:16" ht="24" x14ac:dyDescent="0.25">
      <c r="A127" s="38">
        <v>2279</v>
      </c>
      <c r="B127" s="57" t="s">
        <v>111</v>
      </c>
      <c r="C127" s="58">
        <f t="shared" si="23"/>
        <v>158289</v>
      </c>
      <c r="D127" s="229">
        <v>134650</v>
      </c>
      <c r="E127" s="389">
        <v>10739</v>
      </c>
      <c r="F127" s="400">
        <f>D127+E127</f>
        <v>145389</v>
      </c>
      <c r="G127" s="229"/>
      <c r="H127" s="261"/>
      <c r="I127" s="114">
        <f>G127+H127</f>
        <v>0</v>
      </c>
      <c r="J127" s="261">
        <v>12900</v>
      </c>
      <c r="K127" s="60"/>
      <c r="L127" s="114">
        <f>J127+K127</f>
        <v>12900</v>
      </c>
      <c r="M127" s="320"/>
      <c r="N127" s="60"/>
      <c r="O127" s="114">
        <f>M127+N127</f>
        <v>0</v>
      </c>
      <c r="P127" s="692" t="s">
        <v>533</v>
      </c>
    </row>
    <row r="128" spans="1:16" ht="24" hidden="1" x14ac:dyDescent="0.25">
      <c r="A128" s="581">
        <v>2280</v>
      </c>
      <c r="B128" s="52" t="s">
        <v>301</v>
      </c>
      <c r="C128" s="53">
        <f t="shared" si="23"/>
        <v>0</v>
      </c>
      <c r="D128" s="232">
        <f t="shared" ref="D128:O128" si="38">SUM(D129)</f>
        <v>0</v>
      </c>
      <c r="E128" s="388">
        <f t="shared" si="38"/>
        <v>0</v>
      </c>
      <c r="F128" s="411">
        <f t="shared" si="38"/>
        <v>0</v>
      </c>
      <c r="G128" s="232">
        <f t="shared" si="38"/>
        <v>0</v>
      </c>
      <c r="H128" s="263">
        <f t="shared" si="38"/>
        <v>0</v>
      </c>
      <c r="I128" s="120">
        <f t="shared" si="38"/>
        <v>0</v>
      </c>
      <c r="J128" s="263">
        <f t="shared" si="38"/>
        <v>0</v>
      </c>
      <c r="K128" s="119">
        <f t="shared" si="38"/>
        <v>0</v>
      </c>
      <c r="L128" s="120">
        <f t="shared" si="38"/>
        <v>0</v>
      </c>
      <c r="M128" s="58">
        <f t="shared" si="38"/>
        <v>0</v>
      </c>
      <c r="N128" s="113">
        <f t="shared" si="38"/>
        <v>0</v>
      </c>
      <c r="O128" s="114">
        <f t="shared" si="38"/>
        <v>0</v>
      </c>
      <c r="P128" s="367"/>
    </row>
    <row r="129" spans="1:16" ht="24" hidden="1" x14ac:dyDescent="0.25">
      <c r="A129" s="38">
        <v>2283</v>
      </c>
      <c r="B129" s="57" t="s">
        <v>112</v>
      </c>
      <c r="C129" s="58">
        <f t="shared" si="23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367"/>
    </row>
    <row r="130" spans="1:16" ht="38.25" customHeight="1" x14ac:dyDescent="0.25">
      <c r="A130" s="46">
        <v>2300</v>
      </c>
      <c r="B130" s="105" t="s">
        <v>113</v>
      </c>
      <c r="C130" s="47">
        <f t="shared" si="23"/>
        <v>83621</v>
      </c>
      <c r="D130" s="227">
        <f t="shared" ref="D130:O130" si="39">SUM(D131,D136,D140,D141,D144,D151,D159,D160,D163)</f>
        <v>77835</v>
      </c>
      <c r="E130" s="387">
        <f t="shared" si="39"/>
        <v>-34</v>
      </c>
      <c r="F130" s="402">
        <f t="shared" si="39"/>
        <v>77801</v>
      </c>
      <c r="G130" s="227">
        <f t="shared" si="39"/>
        <v>0</v>
      </c>
      <c r="H130" s="106">
        <f t="shared" si="39"/>
        <v>0</v>
      </c>
      <c r="I130" s="117">
        <f t="shared" si="39"/>
        <v>0</v>
      </c>
      <c r="J130" s="106">
        <f t="shared" si="39"/>
        <v>5820</v>
      </c>
      <c r="K130" s="50">
        <f t="shared" si="39"/>
        <v>0</v>
      </c>
      <c r="L130" s="117">
        <f t="shared" si="39"/>
        <v>5820</v>
      </c>
      <c r="M130" s="47">
        <f t="shared" si="39"/>
        <v>0</v>
      </c>
      <c r="N130" s="50">
        <f t="shared" si="39"/>
        <v>0</v>
      </c>
      <c r="O130" s="117">
        <f t="shared" si="39"/>
        <v>0</v>
      </c>
      <c r="P130" s="693"/>
    </row>
    <row r="131" spans="1:16" ht="24" x14ac:dyDescent="0.25">
      <c r="A131" s="581">
        <v>2310</v>
      </c>
      <c r="B131" s="52" t="s">
        <v>114</v>
      </c>
      <c r="C131" s="53">
        <f t="shared" si="23"/>
        <v>46312</v>
      </c>
      <c r="D131" s="232">
        <f t="shared" ref="D131:O131" si="40">SUM(D132:D135)</f>
        <v>40526</v>
      </c>
      <c r="E131" s="388">
        <f t="shared" si="40"/>
        <v>-34</v>
      </c>
      <c r="F131" s="411">
        <f t="shared" si="40"/>
        <v>40492</v>
      </c>
      <c r="G131" s="232">
        <f t="shared" si="40"/>
        <v>0</v>
      </c>
      <c r="H131" s="263">
        <f t="shared" si="40"/>
        <v>0</v>
      </c>
      <c r="I131" s="120">
        <f t="shared" si="40"/>
        <v>0</v>
      </c>
      <c r="J131" s="263">
        <f t="shared" si="40"/>
        <v>5820</v>
      </c>
      <c r="K131" s="119">
        <f t="shared" si="40"/>
        <v>0</v>
      </c>
      <c r="L131" s="120">
        <f t="shared" si="40"/>
        <v>5820</v>
      </c>
      <c r="M131" s="53">
        <f t="shared" si="40"/>
        <v>0</v>
      </c>
      <c r="N131" s="119">
        <f t="shared" si="40"/>
        <v>0</v>
      </c>
      <c r="O131" s="120">
        <f t="shared" si="40"/>
        <v>0</v>
      </c>
      <c r="P131" s="366"/>
    </row>
    <row r="132" spans="1:16" ht="14.25" hidden="1" customHeight="1" x14ac:dyDescent="0.25">
      <c r="A132" s="38">
        <v>2311</v>
      </c>
      <c r="B132" s="57" t="s">
        <v>115</v>
      </c>
      <c r="C132" s="58">
        <f t="shared" si="23"/>
        <v>0</v>
      </c>
      <c r="D132" s="229"/>
      <c r="E132" s="389"/>
      <c r="F132" s="400">
        <f>D132+E132</f>
        <v>0</v>
      </c>
      <c r="G132" s="229"/>
      <c r="H132" s="261"/>
      <c r="I132" s="114">
        <f>G132+H132</f>
        <v>0</v>
      </c>
      <c r="J132" s="261"/>
      <c r="K132" s="60"/>
      <c r="L132" s="114">
        <f>J132+K132</f>
        <v>0</v>
      </c>
      <c r="M132" s="320"/>
      <c r="N132" s="60"/>
      <c r="O132" s="114">
        <f>M132+N132</f>
        <v>0</v>
      </c>
      <c r="P132" s="367"/>
    </row>
    <row r="133" spans="1:16" ht="24" x14ac:dyDescent="0.25">
      <c r="A133" s="38">
        <v>2312</v>
      </c>
      <c r="B133" s="57" t="s">
        <v>116</v>
      </c>
      <c r="C133" s="58">
        <f t="shared" si="23"/>
        <v>2927</v>
      </c>
      <c r="D133" s="229">
        <v>1540</v>
      </c>
      <c r="E133" s="389">
        <v>267</v>
      </c>
      <c r="F133" s="400">
        <f>D133+E133</f>
        <v>1807</v>
      </c>
      <c r="G133" s="229"/>
      <c r="H133" s="261"/>
      <c r="I133" s="114">
        <f>G133+H133</f>
        <v>0</v>
      </c>
      <c r="J133" s="261">
        <v>1120</v>
      </c>
      <c r="K133" s="60"/>
      <c r="L133" s="114">
        <f>J133+K133</f>
        <v>1120</v>
      </c>
      <c r="M133" s="320"/>
      <c r="N133" s="60"/>
      <c r="O133" s="114">
        <f>M133+N133</f>
        <v>0</v>
      </c>
      <c r="P133" s="692" t="s">
        <v>533</v>
      </c>
    </row>
    <row r="134" spans="1:16" hidden="1" x14ac:dyDescent="0.25">
      <c r="A134" s="38">
        <v>2313</v>
      </c>
      <c r="B134" s="57" t="s">
        <v>117</v>
      </c>
      <c r="C134" s="58">
        <f t="shared" si="23"/>
        <v>0</v>
      </c>
      <c r="D134" s="229"/>
      <c r="E134" s="389"/>
      <c r="F134" s="400">
        <f>D134+E134</f>
        <v>0</v>
      </c>
      <c r="G134" s="229"/>
      <c r="H134" s="261"/>
      <c r="I134" s="114">
        <f>G134+H134</f>
        <v>0</v>
      </c>
      <c r="J134" s="261"/>
      <c r="K134" s="60"/>
      <c r="L134" s="114">
        <f>J134+K134</f>
        <v>0</v>
      </c>
      <c r="M134" s="320"/>
      <c r="N134" s="60"/>
      <c r="O134" s="114">
        <f>M134+N134</f>
        <v>0</v>
      </c>
      <c r="P134" s="367"/>
    </row>
    <row r="135" spans="1:16" ht="36" customHeight="1" x14ac:dyDescent="0.25">
      <c r="A135" s="38">
        <v>2314</v>
      </c>
      <c r="B135" s="57" t="s">
        <v>291</v>
      </c>
      <c r="C135" s="58">
        <f t="shared" si="23"/>
        <v>43385</v>
      </c>
      <c r="D135" s="229">
        <v>38986</v>
      </c>
      <c r="E135" s="389">
        <v>-301</v>
      </c>
      <c r="F135" s="400">
        <f>D135+E135</f>
        <v>38685</v>
      </c>
      <c r="G135" s="229"/>
      <c r="H135" s="261"/>
      <c r="I135" s="114">
        <f>G135+H135</f>
        <v>0</v>
      </c>
      <c r="J135" s="261">
        <v>4700</v>
      </c>
      <c r="K135" s="60"/>
      <c r="L135" s="114">
        <f>J135+K135</f>
        <v>4700</v>
      </c>
      <c r="M135" s="320"/>
      <c r="N135" s="60"/>
      <c r="O135" s="114">
        <f>M135+N135</f>
        <v>0</v>
      </c>
      <c r="P135" s="692" t="s">
        <v>533</v>
      </c>
    </row>
    <row r="136" spans="1:16" hidden="1" x14ac:dyDescent="0.25">
      <c r="A136" s="112">
        <v>2320</v>
      </c>
      <c r="B136" s="57" t="s">
        <v>118</v>
      </c>
      <c r="C136" s="58">
        <f t="shared" si="23"/>
        <v>0</v>
      </c>
      <c r="D136" s="230">
        <f t="shared" ref="D136:O136" si="41">SUM(D137:D139)</f>
        <v>0</v>
      </c>
      <c r="E136" s="392">
        <f t="shared" si="41"/>
        <v>0</v>
      </c>
      <c r="F136" s="400">
        <f t="shared" si="41"/>
        <v>0</v>
      </c>
      <c r="G136" s="230">
        <f t="shared" si="41"/>
        <v>0</v>
      </c>
      <c r="H136" s="121">
        <f t="shared" si="41"/>
        <v>0</v>
      </c>
      <c r="I136" s="114">
        <f t="shared" si="41"/>
        <v>0</v>
      </c>
      <c r="J136" s="121">
        <f t="shared" si="41"/>
        <v>0</v>
      </c>
      <c r="K136" s="113">
        <f t="shared" si="41"/>
        <v>0</v>
      </c>
      <c r="L136" s="114">
        <f t="shared" si="41"/>
        <v>0</v>
      </c>
      <c r="M136" s="58">
        <f t="shared" si="41"/>
        <v>0</v>
      </c>
      <c r="N136" s="113">
        <f t="shared" si="41"/>
        <v>0</v>
      </c>
      <c r="O136" s="114">
        <f t="shared" si="41"/>
        <v>0</v>
      </c>
      <c r="P136" s="367"/>
    </row>
    <row r="137" spans="1:16" hidden="1" x14ac:dyDescent="0.25">
      <c r="A137" s="38">
        <v>2321</v>
      </c>
      <c r="B137" s="57" t="s">
        <v>119</v>
      </c>
      <c r="C137" s="58">
        <f t="shared" si="23"/>
        <v>0</v>
      </c>
      <c r="D137" s="229"/>
      <c r="E137" s="389"/>
      <c r="F137" s="400">
        <f>D137+E137</f>
        <v>0</v>
      </c>
      <c r="G137" s="229"/>
      <c r="H137" s="261"/>
      <c r="I137" s="114">
        <f>G137+H137</f>
        <v>0</v>
      </c>
      <c r="J137" s="261"/>
      <c r="K137" s="60"/>
      <c r="L137" s="114">
        <f>J137+K137</f>
        <v>0</v>
      </c>
      <c r="M137" s="320"/>
      <c r="N137" s="60"/>
      <c r="O137" s="114">
        <f>M137+N137</f>
        <v>0</v>
      </c>
      <c r="P137" s="367"/>
    </row>
    <row r="138" spans="1:16" hidden="1" x14ac:dyDescent="0.25">
      <c r="A138" s="38">
        <v>2322</v>
      </c>
      <c r="B138" s="57" t="s">
        <v>120</v>
      </c>
      <c r="C138" s="58">
        <f t="shared" si="23"/>
        <v>0</v>
      </c>
      <c r="D138" s="229"/>
      <c r="E138" s="389"/>
      <c r="F138" s="400">
        <f>D138+E138</f>
        <v>0</v>
      </c>
      <c r="G138" s="229"/>
      <c r="H138" s="261"/>
      <c r="I138" s="114">
        <f>G138+H138</f>
        <v>0</v>
      </c>
      <c r="J138" s="261"/>
      <c r="K138" s="60"/>
      <c r="L138" s="114">
        <f>J138+K138</f>
        <v>0</v>
      </c>
      <c r="M138" s="320"/>
      <c r="N138" s="60"/>
      <c r="O138" s="114">
        <f>M138+N138</f>
        <v>0</v>
      </c>
      <c r="P138" s="367"/>
    </row>
    <row r="139" spans="1:16" ht="10.5" hidden="1" customHeight="1" x14ac:dyDescent="0.25">
      <c r="A139" s="38">
        <v>2329</v>
      </c>
      <c r="B139" s="57" t="s">
        <v>121</v>
      </c>
      <c r="C139" s="58">
        <f t="shared" si="23"/>
        <v>0</v>
      </c>
      <c r="D139" s="229"/>
      <c r="E139" s="389"/>
      <c r="F139" s="400">
        <f>D139+E139</f>
        <v>0</v>
      </c>
      <c r="G139" s="229"/>
      <c r="H139" s="261"/>
      <c r="I139" s="114">
        <f>G139+H139</f>
        <v>0</v>
      </c>
      <c r="J139" s="261"/>
      <c r="K139" s="60"/>
      <c r="L139" s="114">
        <f>J139+K139</f>
        <v>0</v>
      </c>
      <c r="M139" s="320"/>
      <c r="N139" s="60"/>
      <c r="O139" s="114">
        <f>M139+N139</f>
        <v>0</v>
      </c>
      <c r="P139" s="367"/>
    </row>
    <row r="140" spans="1:16" hidden="1" x14ac:dyDescent="0.25">
      <c r="A140" s="112">
        <v>2330</v>
      </c>
      <c r="B140" s="57" t="s">
        <v>122</v>
      </c>
      <c r="C140" s="58">
        <f t="shared" si="23"/>
        <v>0</v>
      </c>
      <c r="D140" s="229"/>
      <c r="E140" s="389"/>
      <c r="F140" s="400">
        <f>D140+E140</f>
        <v>0</v>
      </c>
      <c r="G140" s="229"/>
      <c r="H140" s="261"/>
      <c r="I140" s="114">
        <f>G140+H140</f>
        <v>0</v>
      </c>
      <c r="J140" s="261"/>
      <c r="K140" s="60"/>
      <c r="L140" s="114">
        <f>J140+K140</f>
        <v>0</v>
      </c>
      <c r="M140" s="320"/>
      <c r="N140" s="60"/>
      <c r="O140" s="114">
        <f>M140+N140</f>
        <v>0</v>
      </c>
      <c r="P140" s="367"/>
    </row>
    <row r="141" spans="1:16" ht="48" hidden="1" x14ac:dyDescent="0.25">
      <c r="A141" s="112">
        <v>2340</v>
      </c>
      <c r="B141" s="57" t="s">
        <v>302</v>
      </c>
      <c r="C141" s="58">
        <f t="shared" si="23"/>
        <v>0</v>
      </c>
      <c r="D141" s="230">
        <f t="shared" ref="D141:O141" si="42">SUM(D142:D143)</f>
        <v>0</v>
      </c>
      <c r="E141" s="392">
        <f t="shared" si="42"/>
        <v>0</v>
      </c>
      <c r="F141" s="400">
        <f t="shared" si="42"/>
        <v>0</v>
      </c>
      <c r="G141" s="230">
        <f t="shared" si="42"/>
        <v>0</v>
      </c>
      <c r="H141" s="121">
        <f t="shared" si="42"/>
        <v>0</v>
      </c>
      <c r="I141" s="114">
        <f t="shared" si="42"/>
        <v>0</v>
      </c>
      <c r="J141" s="121">
        <f t="shared" si="42"/>
        <v>0</v>
      </c>
      <c r="K141" s="113">
        <f t="shared" si="42"/>
        <v>0</v>
      </c>
      <c r="L141" s="114">
        <f t="shared" si="42"/>
        <v>0</v>
      </c>
      <c r="M141" s="58">
        <f t="shared" si="42"/>
        <v>0</v>
      </c>
      <c r="N141" s="113">
        <f t="shared" si="42"/>
        <v>0</v>
      </c>
      <c r="O141" s="114">
        <f t="shared" si="42"/>
        <v>0</v>
      </c>
      <c r="P141" s="367"/>
    </row>
    <row r="142" spans="1:16" hidden="1" x14ac:dyDescent="0.25">
      <c r="A142" s="38">
        <v>2341</v>
      </c>
      <c r="B142" s="57" t="s">
        <v>123</v>
      </c>
      <c r="C142" s="58">
        <f t="shared" si="23"/>
        <v>0</v>
      </c>
      <c r="D142" s="229"/>
      <c r="E142" s="389"/>
      <c r="F142" s="400">
        <f>D142+E142</f>
        <v>0</v>
      </c>
      <c r="G142" s="229"/>
      <c r="H142" s="261"/>
      <c r="I142" s="114">
        <f>G142+H142</f>
        <v>0</v>
      </c>
      <c r="J142" s="261"/>
      <c r="K142" s="60"/>
      <c r="L142" s="114">
        <f>J142+K142</f>
        <v>0</v>
      </c>
      <c r="M142" s="320"/>
      <c r="N142" s="60"/>
      <c r="O142" s="114">
        <f>M142+N142</f>
        <v>0</v>
      </c>
      <c r="P142" s="367"/>
    </row>
    <row r="143" spans="1:16" ht="24" hidden="1" x14ac:dyDescent="0.25">
      <c r="A143" s="38">
        <v>2344</v>
      </c>
      <c r="B143" s="57" t="s">
        <v>124</v>
      </c>
      <c r="C143" s="58">
        <f t="shared" si="23"/>
        <v>0</v>
      </c>
      <c r="D143" s="229"/>
      <c r="E143" s="389"/>
      <c r="F143" s="400">
        <f>D143+E143</f>
        <v>0</v>
      </c>
      <c r="G143" s="229"/>
      <c r="H143" s="261"/>
      <c r="I143" s="114">
        <f>G143+H143</f>
        <v>0</v>
      </c>
      <c r="J143" s="261"/>
      <c r="K143" s="60"/>
      <c r="L143" s="114">
        <f>J143+K143</f>
        <v>0</v>
      </c>
      <c r="M143" s="320"/>
      <c r="N143" s="60"/>
      <c r="O143" s="114">
        <f>M143+N143</f>
        <v>0</v>
      </c>
      <c r="P143" s="367"/>
    </row>
    <row r="144" spans="1:16" ht="24" hidden="1" x14ac:dyDescent="0.25">
      <c r="A144" s="107">
        <v>2350</v>
      </c>
      <c r="B144" s="78" t="s">
        <v>125</v>
      </c>
      <c r="C144" s="84">
        <f t="shared" si="23"/>
        <v>0</v>
      </c>
      <c r="D144" s="132">
        <f t="shared" ref="D144:O144" si="43">SUM(D145:D150)</f>
        <v>0</v>
      </c>
      <c r="E144" s="516">
        <f t="shared" si="43"/>
        <v>0</v>
      </c>
      <c r="F144" s="533">
        <f t="shared" si="43"/>
        <v>0</v>
      </c>
      <c r="G144" s="132">
        <f t="shared" si="43"/>
        <v>0</v>
      </c>
      <c r="H144" s="205">
        <f t="shared" si="43"/>
        <v>0</v>
      </c>
      <c r="I144" s="109">
        <f t="shared" si="43"/>
        <v>0</v>
      </c>
      <c r="J144" s="205">
        <f t="shared" si="43"/>
        <v>0</v>
      </c>
      <c r="K144" s="108">
        <f t="shared" si="43"/>
        <v>0</v>
      </c>
      <c r="L144" s="109">
        <f t="shared" si="43"/>
        <v>0</v>
      </c>
      <c r="M144" s="84">
        <f t="shared" si="43"/>
        <v>0</v>
      </c>
      <c r="N144" s="108">
        <f t="shared" si="43"/>
        <v>0</v>
      </c>
      <c r="O144" s="109">
        <f t="shared" si="43"/>
        <v>0</v>
      </c>
      <c r="P144" s="692"/>
    </row>
    <row r="145" spans="1:16" hidden="1" x14ac:dyDescent="0.25">
      <c r="A145" s="33">
        <v>2351</v>
      </c>
      <c r="B145" s="52" t="s">
        <v>126</v>
      </c>
      <c r="C145" s="53">
        <f t="shared" si="23"/>
        <v>0</v>
      </c>
      <c r="D145" s="228"/>
      <c r="E145" s="393"/>
      <c r="F145" s="411">
        <f t="shared" ref="F145:F150" si="44">D145+E145</f>
        <v>0</v>
      </c>
      <c r="G145" s="228"/>
      <c r="H145" s="260"/>
      <c r="I145" s="120">
        <f t="shared" ref="I145:I150" si="45">G145+H145</f>
        <v>0</v>
      </c>
      <c r="J145" s="260"/>
      <c r="K145" s="55"/>
      <c r="L145" s="120">
        <f t="shared" ref="L145:L150" si="46">J145+K145</f>
        <v>0</v>
      </c>
      <c r="M145" s="319"/>
      <c r="N145" s="55"/>
      <c r="O145" s="120">
        <f t="shared" ref="O145:O150" si="47">M145+N145</f>
        <v>0</v>
      </c>
      <c r="P145" s="366"/>
    </row>
    <row r="146" spans="1:16" hidden="1" x14ac:dyDescent="0.25">
      <c r="A146" s="38">
        <v>2352</v>
      </c>
      <c r="B146" s="57" t="s">
        <v>127</v>
      </c>
      <c r="C146" s="58">
        <f t="shared" si="23"/>
        <v>0</v>
      </c>
      <c r="D146" s="229"/>
      <c r="E146" s="389"/>
      <c r="F146" s="400">
        <f t="shared" si="44"/>
        <v>0</v>
      </c>
      <c r="G146" s="229"/>
      <c r="H146" s="261"/>
      <c r="I146" s="114">
        <f t="shared" si="45"/>
        <v>0</v>
      </c>
      <c r="J146" s="261"/>
      <c r="K146" s="60"/>
      <c r="L146" s="114">
        <f t="shared" si="46"/>
        <v>0</v>
      </c>
      <c r="M146" s="320"/>
      <c r="N146" s="60"/>
      <c r="O146" s="114">
        <f t="shared" si="47"/>
        <v>0</v>
      </c>
      <c r="P146" s="367"/>
    </row>
    <row r="147" spans="1:16" ht="24" hidden="1" x14ac:dyDescent="0.25">
      <c r="A147" s="38">
        <v>2353</v>
      </c>
      <c r="B147" s="57" t="s">
        <v>128</v>
      </c>
      <c r="C147" s="58">
        <f t="shared" si="23"/>
        <v>0</v>
      </c>
      <c r="D147" s="229"/>
      <c r="E147" s="389"/>
      <c r="F147" s="400">
        <f t="shared" si="44"/>
        <v>0</v>
      </c>
      <c r="G147" s="229"/>
      <c r="H147" s="261"/>
      <c r="I147" s="114">
        <f t="shared" si="45"/>
        <v>0</v>
      </c>
      <c r="J147" s="261"/>
      <c r="K147" s="60"/>
      <c r="L147" s="114">
        <f t="shared" si="46"/>
        <v>0</v>
      </c>
      <c r="M147" s="320"/>
      <c r="N147" s="60"/>
      <c r="O147" s="114">
        <f t="shared" si="47"/>
        <v>0</v>
      </c>
      <c r="P147" s="367"/>
    </row>
    <row r="148" spans="1:16" ht="24" hidden="1" x14ac:dyDescent="0.25">
      <c r="A148" s="38">
        <v>2354</v>
      </c>
      <c r="B148" s="57" t="s">
        <v>129</v>
      </c>
      <c r="C148" s="58">
        <f t="shared" si="23"/>
        <v>0</v>
      </c>
      <c r="D148" s="229"/>
      <c r="E148" s="389"/>
      <c r="F148" s="400">
        <f t="shared" si="44"/>
        <v>0</v>
      </c>
      <c r="G148" s="229"/>
      <c r="H148" s="261"/>
      <c r="I148" s="114">
        <f t="shared" si="45"/>
        <v>0</v>
      </c>
      <c r="J148" s="261"/>
      <c r="K148" s="60"/>
      <c r="L148" s="114">
        <f t="shared" si="46"/>
        <v>0</v>
      </c>
      <c r="M148" s="320"/>
      <c r="N148" s="60"/>
      <c r="O148" s="114">
        <f t="shared" si="47"/>
        <v>0</v>
      </c>
      <c r="P148" s="367"/>
    </row>
    <row r="149" spans="1:16" ht="24" hidden="1" x14ac:dyDescent="0.25">
      <c r="A149" s="38">
        <v>2355</v>
      </c>
      <c r="B149" s="57" t="s">
        <v>130</v>
      </c>
      <c r="C149" s="58">
        <f t="shared" ref="C149:C212" si="48">F149+I149+L149+O149</f>
        <v>0</v>
      </c>
      <c r="D149" s="229"/>
      <c r="E149" s="389"/>
      <c r="F149" s="400">
        <f t="shared" si="44"/>
        <v>0</v>
      </c>
      <c r="G149" s="229"/>
      <c r="H149" s="261"/>
      <c r="I149" s="114">
        <f t="shared" si="45"/>
        <v>0</v>
      </c>
      <c r="J149" s="261"/>
      <c r="K149" s="60"/>
      <c r="L149" s="114">
        <f t="shared" si="46"/>
        <v>0</v>
      </c>
      <c r="M149" s="320"/>
      <c r="N149" s="60"/>
      <c r="O149" s="114">
        <f t="shared" si="47"/>
        <v>0</v>
      </c>
      <c r="P149" s="367"/>
    </row>
    <row r="150" spans="1:16" ht="24" hidden="1" x14ac:dyDescent="0.25">
      <c r="A150" s="38">
        <v>2359</v>
      </c>
      <c r="B150" s="57" t="s">
        <v>131</v>
      </c>
      <c r="C150" s="58">
        <f t="shared" si="48"/>
        <v>0</v>
      </c>
      <c r="D150" s="229"/>
      <c r="E150" s="389"/>
      <c r="F150" s="400">
        <f t="shared" si="44"/>
        <v>0</v>
      </c>
      <c r="G150" s="229"/>
      <c r="H150" s="261"/>
      <c r="I150" s="114">
        <f t="shared" si="45"/>
        <v>0</v>
      </c>
      <c r="J150" s="261"/>
      <c r="K150" s="60"/>
      <c r="L150" s="114">
        <f t="shared" si="46"/>
        <v>0</v>
      </c>
      <c r="M150" s="320"/>
      <c r="N150" s="60"/>
      <c r="O150" s="114">
        <f t="shared" si="47"/>
        <v>0</v>
      </c>
      <c r="P150" s="367"/>
    </row>
    <row r="151" spans="1:16" ht="24.75" customHeight="1" x14ac:dyDescent="0.25">
      <c r="A151" s="112">
        <v>2360</v>
      </c>
      <c r="B151" s="57" t="s">
        <v>132</v>
      </c>
      <c r="C151" s="58">
        <f t="shared" si="48"/>
        <v>36723</v>
      </c>
      <c r="D151" s="230">
        <f t="shared" ref="D151:O151" si="49">SUM(D152:D158)</f>
        <v>36723</v>
      </c>
      <c r="E151" s="392">
        <f t="shared" si="49"/>
        <v>0</v>
      </c>
      <c r="F151" s="400">
        <f t="shared" si="49"/>
        <v>36723</v>
      </c>
      <c r="G151" s="230">
        <f t="shared" si="49"/>
        <v>0</v>
      </c>
      <c r="H151" s="121">
        <f t="shared" si="49"/>
        <v>0</v>
      </c>
      <c r="I151" s="114">
        <f t="shared" si="49"/>
        <v>0</v>
      </c>
      <c r="J151" s="121">
        <f t="shared" si="49"/>
        <v>0</v>
      </c>
      <c r="K151" s="113">
        <f t="shared" si="49"/>
        <v>0</v>
      </c>
      <c r="L151" s="114">
        <f t="shared" si="49"/>
        <v>0</v>
      </c>
      <c r="M151" s="58">
        <f t="shared" si="49"/>
        <v>0</v>
      </c>
      <c r="N151" s="113">
        <f t="shared" si="49"/>
        <v>0</v>
      </c>
      <c r="O151" s="114">
        <f t="shared" si="49"/>
        <v>0</v>
      </c>
      <c r="P151" s="367"/>
    </row>
    <row r="152" spans="1:16" x14ac:dyDescent="0.25">
      <c r="A152" s="37">
        <v>2361</v>
      </c>
      <c r="B152" s="57" t="s">
        <v>133</v>
      </c>
      <c r="C152" s="58">
        <f t="shared" si="48"/>
        <v>36013</v>
      </c>
      <c r="D152" s="229">
        <v>36013</v>
      </c>
      <c r="E152" s="389"/>
      <c r="F152" s="400">
        <f t="shared" ref="F152:F159" si="50">D152+E152</f>
        <v>36013</v>
      </c>
      <c r="G152" s="229"/>
      <c r="H152" s="261"/>
      <c r="I152" s="114">
        <f t="shared" ref="I152:I159" si="51">G152+H152</f>
        <v>0</v>
      </c>
      <c r="J152" s="261"/>
      <c r="K152" s="60"/>
      <c r="L152" s="114">
        <f t="shared" ref="L152:L159" si="52">J152+K152</f>
        <v>0</v>
      </c>
      <c r="M152" s="320"/>
      <c r="N152" s="60"/>
      <c r="O152" s="114">
        <f t="shared" ref="O152:O159" si="53">M152+N152</f>
        <v>0</v>
      </c>
      <c r="P152" s="692"/>
    </row>
    <row r="153" spans="1:16" ht="24" hidden="1" x14ac:dyDescent="0.25">
      <c r="A153" s="37">
        <v>2362</v>
      </c>
      <c r="B153" s="57" t="s">
        <v>134</v>
      </c>
      <c r="C153" s="58">
        <f t="shared" si="48"/>
        <v>0</v>
      </c>
      <c r="D153" s="229"/>
      <c r="E153" s="389"/>
      <c r="F153" s="400">
        <f t="shared" si="50"/>
        <v>0</v>
      </c>
      <c r="G153" s="229"/>
      <c r="H153" s="261"/>
      <c r="I153" s="114">
        <f t="shared" si="51"/>
        <v>0</v>
      </c>
      <c r="J153" s="261"/>
      <c r="K153" s="60"/>
      <c r="L153" s="114">
        <f t="shared" si="52"/>
        <v>0</v>
      </c>
      <c r="M153" s="320"/>
      <c r="N153" s="60"/>
      <c r="O153" s="114">
        <f t="shared" si="53"/>
        <v>0</v>
      </c>
      <c r="P153" s="367"/>
    </row>
    <row r="154" spans="1:16" x14ac:dyDescent="0.25">
      <c r="A154" s="37">
        <v>2363</v>
      </c>
      <c r="B154" s="57" t="s">
        <v>135</v>
      </c>
      <c r="C154" s="58">
        <f t="shared" si="48"/>
        <v>710</v>
      </c>
      <c r="D154" s="229">
        <v>710</v>
      </c>
      <c r="E154" s="389"/>
      <c r="F154" s="400">
        <f t="shared" si="50"/>
        <v>710</v>
      </c>
      <c r="G154" s="229"/>
      <c r="H154" s="261"/>
      <c r="I154" s="114">
        <f t="shared" si="51"/>
        <v>0</v>
      </c>
      <c r="J154" s="261"/>
      <c r="K154" s="60"/>
      <c r="L154" s="114">
        <f t="shared" si="52"/>
        <v>0</v>
      </c>
      <c r="M154" s="320"/>
      <c r="N154" s="60"/>
      <c r="O154" s="114">
        <f t="shared" si="53"/>
        <v>0</v>
      </c>
      <c r="P154" s="692"/>
    </row>
    <row r="155" spans="1:16" hidden="1" x14ac:dyDescent="0.25">
      <c r="A155" s="37">
        <v>2364</v>
      </c>
      <c r="B155" s="57" t="s">
        <v>136</v>
      </c>
      <c r="C155" s="58">
        <f t="shared" si="48"/>
        <v>0</v>
      </c>
      <c r="D155" s="229"/>
      <c r="E155" s="389"/>
      <c r="F155" s="400">
        <f t="shared" si="50"/>
        <v>0</v>
      </c>
      <c r="G155" s="229"/>
      <c r="H155" s="261"/>
      <c r="I155" s="114">
        <f t="shared" si="51"/>
        <v>0</v>
      </c>
      <c r="J155" s="261"/>
      <c r="K155" s="60"/>
      <c r="L155" s="114">
        <f t="shared" si="52"/>
        <v>0</v>
      </c>
      <c r="M155" s="320"/>
      <c r="N155" s="60"/>
      <c r="O155" s="114">
        <f t="shared" si="53"/>
        <v>0</v>
      </c>
      <c r="P155" s="367"/>
    </row>
    <row r="156" spans="1:16" ht="12.75" hidden="1" customHeight="1" x14ac:dyDescent="0.25">
      <c r="A156" s="37">
        <v>2365</v>
      </c>
      <c r="B156" s="57" t="s">
        <v>137</v>
      </c>
      <c r="C156" s="58">
        <f t="shared" si="48"/>
        <v>0</v>
      </c>
      <c r="D156" s="229"/>
      <c r="E156" s="389"/>
      <c r="F156" s="400">
        <f t="shared" si="50"/>
        <v>0</v>
      </c>
      <c r="G156" s="229"/>
      <c r="H156" s="261"/>
      <c r="I156" s="114">
        <f t="shared" si="51"/>
        <v>0</v>
      </c>
      <c r="J156" s="261"/>
      <c r="K156" s="60"/>
      <c r="L156" s="114">
        <f t="shared" si="52"/>
        <v>0</v>
      </c>
      <c r="M156" s="320"/>
      <c r="N156" s="60"/>
      <c r="O156" s="114">
        <f t="shared" si="53"/>
        <v>0</v>
      </c>
      <c r="P156" s="367"/>
    </row>
    <row r="157" spans="1:16" ht="36" hidden="1" x14ac:dyDescent="0.25">
      <c r="A157" s="37">
        <v>2366</v>
      </c>
      <c r="B157" s="57" t="s">
        <v>138</v>
      </c>
      <c r="C157" s="58">
        <f t="shared" si="48"/>
        <v>0</v>
      </c>
      <c r="D157" s="229"/>
      <c r="E157" s="389"/>
      <c r="F157" s="400">
        <f t="shared" si="50"/>
        <v>0</v>
      </c>
      <c r="G157" s="229"/>
      <c r="H157" s="261"/>
      <c r="I157" s="114">
        <f t="shared" si="51"/>
        <v>0</v>
      </c>
      <c r="J157" s="261"/>
      <c r="K157" s="60"/>
      <c r="L157" s="114">
        <f t="shared" si="52"/>
        <v>0</v>
      </c>
      <c r="M157" s="320"/>
      <c r="N157" s="60"/>
      <c r="O157" s="114">
        <f t="shared" si="53"/>
        <v>0</v>
      </c>
      <c r="P157" s="367"/>
    </row>
    <row r="158" spans="1:16" ht="48" hidden="1" x14ac:dyDescent="0.25">
      <c r="A158" s="37">
        <v>2369</v>
      </c>
      <c r="B158" s="57" t="s">
        <v>139</v>
      </c>
      <c r="C158" s="58">
        <f t="shared" si="48"/>
        <v>0</v>
      </c>
      <c r="D158" s="229"/>
      <c r="E158" s="389"/>
      <c r="F158" s="400">
        <f t="shared" si="50"/>
        <v>0</v>
      </c>
      <c r="G158" s="229"/>
      <c r="H158" s="261"/>
      <c r="I158" s="114">
        <f t="shared" si="51"/>
        <v>0</v>
      </c>
      <c r="J158" s="261"/>
      <c r="K158" s="60"/>
      <c r="L158" s="114">
        <f t="shared" si="52"/>
        <v>0</v>
      </c>
      <c r="M158" s="320"/>
      <c r="N158" s="60"/>
      <c r="O158" s="114">
        <f t="shared" si="53"/>
        <v>0</v>
      </c>
      <c r="P158" s="367"/>
    </row>
    <row r="159" spans="1:16" hidden="1" x14ac:dyDescent="0.25">
      <c r="A159" s="107">
        <v>2370</v>
      </c>
      <c r="B159" s="78" t="s">
        <v>140</v>
      </c>
      <c r="C159" s="84">
        <f t="shared" si="48"/>
        <v>0</v>
      </c>
      <c r="D159" s="231"/>
      <c r="E159" s="519"/>
      <c r="F159" s="533">
        <f t="shared" si="50"/>
        <v>0</v>
      </c>
      <c r="G159" s="231"/>
      <c r="H159" s="262"/>
      <c r="I159" s="109">
        <f t="shared" si="51"/>
        <v>0</v>
      </c>
      <c r="J159" s="262"/>
      <c r="K159" s="115"/>
      <c r="L159" s="109">
        <f t="shared" si="52"/>
        <v>0</v>
      </c>
      <c r="M159" s="321"/>
      <c r="N159" s="115"/>
      <c r="O159" s="109">
        <f t="shared" si="53"/>
        <v>0</v>
      </c>
      <c r="P159" s="692"/>
    </row>
    <row r="160" spans="1:16" hidden="1" x14ac:dyDescent="0.25">
      <c r="A160" s="107">
        <v>2380</v>
      </c>
      <c r="B160" s="78" t="s">
        <v>141</v>
      </c>
      <c r="C160" s="84">
        <f t="shared" si="48"/>
        <v>0</v>
      </c>
      <c r="D160" s="132">
        <f t="shared" ref="D160:O160" si="54">SUM(D161:D162)</f>
        <v>0</v>
      </c>
      <c r="E160" s="516">
        <f t="shared" si="54"/>
        <v>0</v>
      </c>
      <c r="F160" s="533">
        <f t="shared" si="54"/>
        <v>0</v>
      </c>
      <c r="G160" s="132">
        <f t="shared" si="54"/>
        <v>0</v>
      </c>
      <c r="H160" s="205">
        <f t="shared" si="54"/>
        <v>0</v>
      </c>
      <c r="I160" s="109">
        <f t="shared" si="54"/>
        <v>0</v>
      </c>
      <c r="J160" s="205">
        <f t="shared" si="54"/>
        <v>0</v>
      </c>
      <c r="K160" s="108">
        <f t="shared" si="54"/>
        <v>0</v>
      </c>
      <c r="L160" s="109">
        <f t="shared" si="54"/>
        <v>0</v>
      </c>
      <c r="M160" s="84">
        <f t="shared" si="54"/>
        <v>0</v>
      </c>
      <c r="N160" s="108">
        <f t="shared" si="54"/>
        <v>0</v>
      </c>
      <c r="O160" s="109">
        <f t="shared" si="54"/>
        <v>0</v>
      </c>
      <c r="P160" s="692"/>
    </row>
    <row r="161" spans="1:16" hidden="1" x14ac:dyDescent="0.25">
      <c r="A161" s="32">
        <v>2381</v>
      </c>
      <c r="B161" s="52" t="s">
        <v>142</v>
      </c>
      <c r="C161" s="53">
        <f t="shared" si="48"/>
        <v>0</v>
      </c>
      <c r="D161" s="228"/>
      <c r="E161" s="393"/>
      <c r="F161" s="411">
        <f>D161+E161</f>
        <v>0</v>
      </c>
      <c r="G161" s="228"/>
      <c r="H161" s="260"/>
      <c r="I161" s="120">
        <f>G161+H161</f>
        <v>0</v>
      </c>
      <c r="J161" s="260"/>
      <c r="K161" s="55"/>
      <c r="L161" s="120">
        <f>J161+K161</f>
        <v>0</v>
      </c>
      <c r="M161" s="319"/>
      <c r="N161" s="55"/>
      <c r="O161" s="120">
        <f>M161+N161</f>
        <v>0</v>
      </c>
      <c r="P161" s="366"/>
    </row>
    <row r="162" spans="1:16" ht="24" hidden="1" x14ac:dyDescent="0.25">
      <c r="A162" s="37">
        <v>2389</v>
      </c>
      <c r="B162" s="57" t="s">
        <v>143</v>
      </c>
      <c r="C162" s="58">
        <f t="shared" si="48"/>
        <v>0</v>
      </c>
      <c r="D162" s="229"/>
      <c r="E162" s="389"/>
      <c r="F162" s="400">
        <f>D162+E162</f>
        <v>0</v>
      </c>
      <c r="G162" s="229"/>
      <c r="H162" s="261"/>
      <c r="I162" s="114">
        <f>G162+H162</f>
        <v>0</v>
      </c>
      <c r="J162" s="261"/>
      <c r="K162" s="60"/>
      <c r="L162" s="114">
        <f>J162+K162</f>
        <v>0</v>
      </c>
      <c r="M162" s="320"/>
      <c r="N162" s="60"/>
      <c r="O162" s="114">
        <f>M162+N162</f>
        <v>0</v>
      </c>
      <c r="P162" s="367"/>
    </row>
    <row r="163" spans="1:16" x14ac:dyDescent="0.25">
      <c r="A163" s="107">
        <v>2390</v>
      </c>
      <c r="B163" s="78" t="s">
        <v>144</v>
      </c>
      <c r="C163" s="84">
        <f t="shared" si="48"/>
        <v>586</v>
      </c>
      <c r="D163" s="231">
        <v>586</v>
      </c>
      <c r="E163" s="519"/>
      <c r="F163" s="533">
        <f>D163+E163</f>
        <v>586</v>
      </c>
      <c r="G163" s="231"/>
      <c r="H163" s="262"/>
      <c r="I163" s="109">
        <f>G163+H163</f>
        <v>0</v>
      </c>
      <c r="J163" s="262"/>
      <c r="K163" s="115"/>
      <c r="L163" s="109">
        <f>J163+K163</f>
        <v>0</v>
      </c>
      <c r="M163" s="321"/>
      <c r="N163" s="115"/>
      <c r="O163" s="109">
        <f>M163+N163</f>
        <v>0</v>
      </c>
      <c r="P163" s="692"/>
    </row>
    <row r="164" spans="1:16" hidden="1" x14ac:dyDescent="0.25">
      <c r="A164" s="46">
        <v>2400</v>
      </c>
      <c r="B164" s="105" t="s">
        <v>145</v>
      </c>
      <c r="C164" s="47">
        <f t="shared" si="48"/>
        <v>0</v>
      </c>
      <c r="D164" s="233"/>
      <c r="E164" s="603"/>
      <c r="F164" s="402">
        <f>D164+E164</f>
        <v>0</v>
      </c>
      <c r="G164" s="233"/>
      <c r="H164" s="264"/>
      <c r="I164" s="117">
        <f>G164+H164</f>
        <v>0</v>
      </c>
      <c r="J164" s="264"/>
      <c r="K164" s="122"/>
      <c r="L164" s="117">
        <f>J164+K164</f>
        <v>0</v>
      </c>
      <c r="M164" s="322"/>
      <c r="N164" s="122"/>
      <c r="O164" s="117">
        <f>M164+N164</f>
        <v>0</v>
      </c>
      <c r="P164" s="693"/>
    </row>
    <row r="165" spans="1:16" ht="24" hidden="1" x14ac:dyDescent="0.25">
      <c r="A165" s="46">
        <v>2500</v>
      </c>
      <c r="B165" s="105" t="s">
        <v>146</v>
      </c>
      <c r="C165" s="47">
        <f t="shared" si="48"/>
        <v>0</v>
      </c>
      <c r="D165" s="227">
        <f>SUM(D166,D171)</f>
        <v>0</v>
      </c>
      <c r="E165" s="387">
        <f t="shared" ref="E165:O165" si="55">SUM(E166,E171)</f>
        <v>0</v>
      </c>
      <c r="F165" s="402">
        <f t="shared" si="55"/>
        <v>0</v>
      </c>
      <c r="G165" s="227">
        <f t="shared" si="55"/>
        <v>0</v>
      </c>
      <c r="H165" s="106">
        <f t="shared" si="55"/>
        <v>0</v>
      </c>
      <c r="I165" s="117">
        <f t="shared" si="55"/>
        <v>0</v>
      </c>
      <c r="J165" s="106">
        <f t="shared" si="55"/>
        <v>0</v>
      </c>
      <c r="K165" s="50">
        <f t="shared" si="55"/>
        <v>0</v>
      </c>
      <c r="L165" s="117">
        <f t="shared" si="55"/>
        <v>0</v>
      </c>
      <c r="M165" s="130">
        <f t="shared" si="55"/>
        <v>0</v>
      </c>
      <c r="N165" s="131">
        <f t="shared" si="55"/>
        <v>0</v>
      </c>
      <c r="O165" s="289">
        <f t="shared" si="55"/>
        <v>0</v>
      </c>
      <c r="P165" s="701"/>
    </row>
    <row r="166" spans="1:16" ht="16.5" hidden="1" customHeight="1" x14ac:dyDescent="0.25">
      <c r="A166" s="581">
        <v>2510</v>
      </c>
      <c r="B166" s="52" t="s">
        <v>147</v>
      </c>
      <c r="C166" s="53">
        <f t="shared" si="48"/>
        <v>0</v>
      </c>
      <c r="D166" s="232">
        <f>SUM(D167:D170)</f>
        <v>0</v>
      </c>
      <c r="E166" s="388">
        <f t="shared" ref="E166:O166" si="56">SUM(E167:E170)</f>
        <v>0</v>
      </c>
      <c r="F166" s="411">
        <f t="shared" si="56"/>
        <v>0</v>
      </c>
      <c r="G166" s="232">
        <f t="shared" si="56"/>
        <v>0</v>
      </c>
      <c r="H166" s="263">
        <f t="shared" si="56"/>
        <v>0</v>
      </c>
      <c r="I166" s="120">
        <f t="shared" si="56"/>
        <v>0</v>
      </c>
      <c r="J166" s="263">
        <f t="shared" si="56"/>
        <v>0</v>
      </c>
      <c r="K166" s="119">
        <f t="shared" si="56"/>
        <v>0</v>
      </c>
      <c r="L166" s="120">
        <f t="shared" si="56"/>
        <v>0</v>
      </c>
      <c r="M166" s="64">
        <f t="shared" si="56"/>
        <v>0</v>
      </c>
      <c r="N166" s="299">
        <f t="shared" si="56"/>
        <v>0</v>
      </c>
      <c r="O166" s="304">
        <f t="shared" si="56"/>
        <v>0</v>
      </c>
      <c r="P166" s="702"/>
    </row>
    <row r="167" spans="1:16" ht="24" hidden="1" x14ac:dyDescent="0.25">
      <c r="A167" s="38">
        <v>2512</v>
      </c>
      <c r="B167" s="57" t="s">
        <v>148</v>
      </c>
      <c r="C167" s="58">
        <f t="shared" si="48"/>
        <v>0</v>
      </c>
      <c r="D167" s="229"/>
      <c r="E167" s="389"/>
      <c r="F167" s="400">
        <f t="shared" ref="F167:F172" si="57">D167+E167</f>
        <v>0</v>
      </c>
      <c r="G167" s="229"/>
      <c r="H167" s="261"/>
      <c r="I167" s="114">
        <f t="shared" ref="I167:I172" si="58">G167+H167</f>
        <v>0</v>
      </c>
      <c r="J167" s="261"/>
      <c r="K167" s="60"/>
      <c r="L167" s="114">
        <f t="shared" ref="L167:L172" si="59">J167+K167</f>
        <v>0</v>
      </c>
      <c r="M167" s="320"/>
      <c r="N167" s="60"/>
      <c r="O167" s="114">
        <f t="shared" ref="O167:O172" si="60">M167+N167</f>
        <v>0</v>
      </c>
      <c r="P167" s="367"/>
    </row>
    <row r="168" spans="1:16" ht="36" hidden="1" x14ac:dyDescent="0.25">
      <c r="A168" s="38">
        <v>2513</v>
      </c>
      <c r="B168" s="57" t="s">
        <v>149</v>
      </c>
      <c r="C168" s="58">
        <f t="shared" si="48"/>
        <v>0</v>
      </c>
      <c r="D168" s="229"/>
      <c r="E168" s="389"/>
      <c r="F168" s="400">
        <f t="shared" si="57"/>
        <v>0</v>
      </c>
      <c r="G168" s="229"/>
      <c r="H168" s="261"/>
      <c r="I168" s="114">
        <f t="shared" si="58"/>
        <v>0</v>
      </c>
      <c r="J168" s="261"/>
      <c r="K168" s="60"/>
      <c r="L168" s="114">
        <f t="shared" si="59"/>
        <v>0</v>
      </c>
      <c r="M168" s="320"/>
      <c r="N168" s="60"/>
      <c r="O168" s="114">
        <f t="shared" si="60"/>
        <v>0</v>
      </c>
      <c r="P168" s="367"/>
    </row>
    <row r="169" spans="1:16" ht="24" hidden="1" x14ac:dyDescent="0.25">
      <c r="A169" s="38">
        <v>2515</v>
      </c>
      <c r="B169" s="57" t="s">
        <v>150</v>
      </c>
      <c r="C169" s="58">
        <f t="shared" si="48"/>
        <v>0</v>
      </c>
      <c r="D169" s="229"/>
      <c r="E169" s="389"/>
      <c r="F169" s="400">
        <f t="shared" si="57"/>
        <v>0</v>
      </c>
      <c r="G169" s="229"/>
      <c r="H169" s="261"/>
      <c r="I169" s="114">
        <f t="shared" si="58"/>
        <v>0</v>
      </c>
      <c r="J169" s="261"/>
      <c r="K169" s="60"/>
      <c r="L169" s="114">
        <f t="shared" si="59"/>
        <v>0</v>
      </c>
      <c r="M169" s="320"/>
      <c r="N169" s="60"/>
      <c r="O169" s="114">
        <f t="shared" si="60"/>
        <v>0</v>
      </c>
      <c r="P169" s="367"/>
    </row>
    <row r="170" spans="1:16" ht="24" hidden="1" x14ac:dyDescent="0.25">
      <c r="A170" s="38">
        <v>2519</v>
      </c>
      <c r="B170" s="57" t="s">
        <v>151</v>
      </c>
      <c r="C170" s="58">
        <f t="shared" si="48"/>
        <v>0</v>
      </c>
      <c r="D170" s="229"/>
      <c r="E170" s="389"/>
      <c r="F170" s="400">
        <f t="shared" si="57"/>
        <v>0</v>
      </c>
      <c r="G170" s="229"/>
      <c r="H170" s="261"/>
      <c r="I170" s="114">
        <f t="shared" si="58"/>
        <v>0</v>
      </c>
      <c r="J170" s="261"/>
      <c r="K170" s="60"/>
      <c r="L170" s="114">
        <f t="shared" si="59"/>
        <v>0</v>
      </c>
      <c r="M170" s="320"/>
      <c r="N170" s="60"/>
      <c r="O170" s="114">
        <f t="shared" si="60"/>
        <v>0</v>
      </c>
      <c r="P170" s="367"/>
    </row>
    <row r="171" spans="1:16" ht="24" hidden="1" x14ac:dyDescent="0.25">
      <c r="A171" s="112">
        <v>2520</v>
      </c>
      <c r="B171" s="57" t="s">
        <v>152</v>
      </c>
      <c r="C171" s="58">
        <f t="shared" si="48"/>
        <v>0</v>
      </c>
      <c r="D171" s="229"/>
      <c r="E171" s="389"/>
      <c r="F171" s="400">
        <f t="shared" si="57"/>
        <v>0</v>
      </c>
      <c r="G171" s="229"/>
      <c r="H171" s="261"/>
      <c r="I171" s="114">
        <f t="shared" si="58"/>
        <v>0</v>
      </c>
      <c r="J171" s="261"/>
      <c r="K171" s="60"/>
      <c r="L171" s="114">
        <f t="shared" si="59"/>
        <v>0</v>
      </c>
      <c r="M171" s="320"/>
      <c r="N171" s="60"/>
      <c r="O171" s="114">
        <f t="shared" si="60"/>
        <v>0</v>
      </c>
      <c r="P171" s="367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48"/>
        <v>0</v>
      </c>
      <c r="D172" s="212"/>
      <c r="E172" s="590"/>
      <c r="F172" s="552">
        <f t="shared" si="57"/>
        <v>0</v>
      </c>
      <c r="G172" s="212"/>
      <c r="H172" s="247"/>
      <c r="I172" s="353">
        <f t="shared" si="58"/>
        <v>0</v>
      </c>
      <c r="J172" s="247"/>
      <c r="K172" s="35"/>
      <c r="L172" s="353">
        <f t="shared" si="59"/>
        <v>0</v>
      </c>
      <c r="M172" s="310"/>
      <c r="N172" s="35"/>
      <c r="O172" s="353">
        <f t="shared" si="60"/>
        <v>0</v>
      </c>
      <c r="P172" s="703"/>
    </row>
    <row r="173" spans="1:16" hidden="1" x14ac:dyDescent="0.25">
      <c r="A173" s="101">
        <v>3000</v>
      </c>
      <c r="B173" s="101" t="s">
        <v>154</v>
      </c>
      <c r="C173" s="102">
        <f t="shared" si="48"/>
        <v>0</v>
      </c>
      <c r="D173" s="226">
        <f t="shared" ref="D173:O173" si="61">SUM(D174,D184)</f>
        <v>0</v>
      </c>
      <c r="E173" s="386">
        <f t="shared" si="61"/>
        <v>0</v>
      </c>
      <c r="F173" s="410">
        <f t="shared" si="61"/>
        <v>0</v>
      </c>
      <c r="G173" s="226">
        <f t="shared" si="61"/>
        <v>0</v>
      </c>
      <c r="H173" s="259">
        <f t="shared" si="61"/>
        <v>0</v>
      </c>
      <c r="I173" s="104">
        <f t="shared" si="61"/>
        <v>0</v>
      </c>
      <c r="J173" s="259">
        <f t="shared" si="61"/>
        <v>0</v>
      </c>
      <c r="K173" s="103">
        <f t="shared" si="61"/>
        <v>0</v>
      </c>
      <c r="L173" s="104">
        <f t="shared" si="61"/>
        <v>0</v>
      </c>
      <c r="M173" s="102">
        <f t="shared" si="61"/>
        <v>0</v>
      </c>
      <c r="N173" s="103">
        <f t="shared" si="61"/>
        <v>0</v>
      </c>
      <c r="O173" s="104">
        <f t="shared" si="61"/>
        <v>0</v>
      </c>
      <c r="P173" s="694"/>
    </row>
    <row r="174" spans="1:16" ht="24" hidden="1" x14ac:dyDescent="0.25">
      <c r="A174" s="46">
        <v>3200</v>
      </c>
      <c r="B174" s="125" t="s">
        <v>155</v>
      </c>
      <c r="C174" s="47">
        <f t="shared" si="48"/>
        <v>0</v>
      </c>
      <c r="D174" s="227">
        <f>SUM(D175,D179)</f>
        <v>0</v>
      </c>
      <c r="E174" s="387">
        <f t="shared" ref="E174:O174" si="62">SUM(E175,E179)</f>
        <v>0</v>
      </c>
      <c r="F174" s="402">
        <f t="shared" si="62"/>
        <v>0</v>
      </c>
      <c r="G174" s="227">
        <f t="shared" si="62"/>
        <v>0</v>
      </c>
      <c r="H174" s="106">
        <f t="shared" si="62"/>
        <v>0</v>
      </c>
      <c r="I174" s="117">
        <f t="shared" si="62"/>
        <v>0</v>
      </c>
      <c r="J174" s="106">
        <f t="shared" si="62"/>
        <v>0</v>
      </c>
      <c r="K174" s="50">
        <f t="shared" si="62"/>
        <v>0</v>
      </c>
      <c r="L174" s="117">
        <f t="shared" si="62"/>
        <v>0</v>
      </c>
      <c r="M174" s="130">
        <f t="shared" si="62"/>
        <v>0</v>
      </c>
      <c r="N174" s="131">
        <f t="shared" si="62"/>
        <v>0</v>
      </c>
      <c r="O174" s="289">
        <f t="shared" si="62"/>
        <v>0</v>
      </c>
      <c r="P174" s="701"/>
    </row>
    <row r="175" spans="1:16" ht="36" hidden="1" x14ac:dyDescent="0.25">
      <c r="A175" s="581">
        <v>3260</v>
      </c>
      <c r="B175" s="52" t="s">
        <v>156</v>
      </c>
      <c r="C175" s="53">
        <f t="shared" si="48"/>
        <v>0</v>
      </c>
      <c r="D175" s="232">
        <f t="shared" ref="D175:O175" si="63">SUM(D176:D178)</f>
        <v>0</v>
      </c>
      <c r="E175" s="388">
        <f t="shared" si="63"/>
        <v>0</v>
      </c>
      <c r="F175" s="411">
        <f t="shared" si="63"/>
        <v>0</v>
      </c>
      <c r="G175" s="232">
        <f t="shared" si="63"/>
        <v>0</v>
      </c>
      <c r="H175" s="263">
        <f t="shared" si="63"/>
        <v>0</v>
      </c>
      <c r="I175" s="120">
        <f t="shared" si="63"/>
        <v>0</v>
      </c>
      <c r="J175" s="263">
        <f t="shared" si="63"/>
        <v>0</v>
      </c>
      <c r="K175" s="119">
        <f t="shared" si="63"/>
        <v>0</v>
      </c>
      <c r="L175" s="120">
        <f t="shared" si="63"/>
        <v>0</v>
      </c>
      <c r="M175" s="53">
        <f t="shared" si="63"/>
        <v>0</v>
      </c>
      <c r="N175" s="119">
        <f t="shared" si="63"/>
        <v>0</v>
      </c>
      <c r="O175" s="120">
        <f t="shared" si="63"/>
        <v>0</v>
      </c>
      <c r="P175" s="366"/>
    </row>
    <row r="176" spans="1:16" ht="24" hidden="1" x14ac:dyDescent="0.25">
      <c r="A176" s="38">
        <v>3261</v>
      </c>
      <c r="B176" s="57" t="s">
        <v>157</v>
      </c>
      <c r="C176" s="58">
        <f t="shared" si="48"/>
        <v>0</v>
      </c>
      <c r="D176" s="229"/>
      <c r="E176" s="389"/>
      <c r="F176" s="400">
        <f>D176+E176</f>
        <v>0</v>
      </c>
      <c r="G176" s="229"/>
      <c r="H176" s="261"/>
      <c r="I176" s="114">
        <f>G176+H176</f>
        <v>0</v>
      </c>
      <c r="J176" s="261"/>
      <c r="K176" s="60"/>
      <c r="L176" s="114">
        <f>J176+K176</f>
        <v>0</v>
      </c>
      <c r="M176" s="320"/>
      <c r="N176" s="60"/>
      <c r="O176" s="114">
        <f>M176+N176</f>
        <v>0</v>
      </c>
      <c r="P176" s="367"/>
    </row>
    <row r="177" spans="1:16" ht="36" hidden="1" x14ac:dyDescent="0.25">
      <c r="A177" s="38">
        <v>3262</v>
      </c>
      <c r="B177" s="57" t="s">
        <v>158</v>
      </c>
      <c r="C177" s="58">
        <f t="shared" si="48"/>
        <v>0</v>
      </c>
      <c r="D177" s="229"/>
      <c r="E177" s="389"/>
      <c r="F177" s="400">
        <f>D177+E177</f>
        <v>0</v>
      </c>
      <c r="G177" s="229"/>
      <c r="H177" s="261"/>
      <c r="I177" s="114">
        <f>G177+H177</f>
        <v>0</v>
      </c>
      <c r="J177" s="261"/>
      <c r="K177" s="60"/>
      <c r="L177" s="114">
        <f>J177+K177</f>
        <v>0</v>
      </c>
      <c r="M177" s="320"/>
      <c r="N177" s="60"/>
      <c r="O177" s="114">
        <f>M177+N177</f>
        <v>0</v>
      </c>
      <c r="P177" s="367"/>
    </row>
    <row r="178" spans="1:16" ht="24" hidden="1" x14ac:dyDescent="0.25">
      <c r="A178" s="38">
        <v>3263</v>
      </c>
      <c r="B178" s="57" t="s">
        <v>159</v>
      </c>
      <c r="C178" s="58">
        <f t="shared" si="48"/>
        <v>0</v>
      </c>
      <c r="D178" s="229"/>
      <c r="E178" s="389"/>
      <c r="F178" s="400">
        <f>D178+E178</f>
        <v>0</v>
      </c>
      <c r="G178" s="229"/>
      <c r="H178" s="261"/>
      <c r="I178" s="114">
        <f>G178+H178</f>
        <v>0</v>
      </c>
      <c r="J178" s="261"/>
      <c r="K178" s="60"/>
      <c r="L178" s="114">
        <f>J178+K178</f>
        <v>0</v>
      </c>
      <c r="M178" s="320"/>
      <c r="N178" s="60"/>
      <c r="O178" s="114">
        <f>M178+N178</f>
        <v>0</v>
      </c>
      <c r="P178" s="367"/>
    </row>
    <row r="179" spans="1:16" ht="84" hidden="1" x14ac:dyDescent="0.25">
      <c r="A179" s="581">
        <v>3290</v>
      </c>
      <c r="B179" s="52" t="s">
        <v>286</v>
      </c>
      <c r="C179" s="127">
        <f t="shared" si="48"/>
        <v>0</v>
      </c>
      <c r="D179" s="232">
        <f>SUM(D180:D183)</f>
        <v>0</v>
      </c>
      <c r="E179" s="388">
        <f t="shared" ref="E179:O179" si="64">SUM(E180:E183)</f>
        <v>0</v>
      </c>
      <c r="F179" s="411">
        <f t="shared" si="64"/>
        <v>0</v>
      </c>
      <c r="G179" s="232">
        <f t="shared" si="64"/>
        <v>0</v>
      </c>
      <c r="H179" s="263">
        <f t="shared" si="64"/>
        <v>0</v>
      </c>
      <c r="I179" s="120">
        <f t="shared" si="64"/>
        <v>0</v>
      </c>
      <c r="J179" s="263">
        <f t="shared" si="64"/>
        <v>0</v>
      </c>
      <c r="K179" s="119">
        <f t="shared" si="64"/>
        <v>0</v>
      </c>
      <c r="L179" s="120">
        <f t="shared" si="64"/>
        <v>0</v>
      </c>
      <c r="M179" s="127">
        <f t="shared" si="64"/>
        <v>0</v>
      </c>
      <c r="N179" s="300">
        <f t="shared" si="64"/>
        <v>0</v>
      </c>
      <c r="O179" s="305">
        <f t="shared" si="64"/>
        <v>0</v>
      </c>
      <c r="P179" s="704"/>
    </row>
    <row r="180" spans="1:16" ht="72" hidden="1" x14ac:dyDescent="0.25">
      <c r="A180" s="38">
        <v>3291</v>
      </c>
      <c r="B180" s="57" t="s">
        <v>160</v>
      </c>
      <c r="C180" s="58">
        <f t="shared" si="48"/>
        <v>0</v>
      </c>
      <c r="D180" s="229"/>
      <c r="E180" s="389"/>
      <c r="F180" s="400">
        <f>D180+E180</f>
        <v>0</v>
      </c>
      <c r="G180" s="229"/>
      <c r="H180" s="261"/>
      <c r="I180" s="114">
        <f>G180+H180</f>
        <v>0</v>
      </c>
      <c r="J180" s="261"/>
      <c r="K180" s="60"/>
      <c r="L180" s="114">
        <f>J180+K180</f>
        <v>0</v>
      </c>
      <c r="M180" s="320"/>
      <c r="N180" s="60"/>
      <c r="O180" s="114">
        <f>M180+N180</f>
        <v>0</v>
      </c>
      <c r="P180" s="367"/>
    </row>
    <row r="181" spans="1:16" ht="72" hidden="1" x14ac:dyDescent="0.25">
      <c r="A181" s="38">
        <v>3292</v>
      </c>
      <c r="B181" s="57" t="s">
        <v>161</v>
      </c>
      <c r="C181" s="58">
        <f t="shared" si="48"/>
        <v>0</v>
      </c>
      <c r="D181" s="229"/>
      <c r="E181" s="389"/>
      <c r="F181" s="400">
        <f>D181+E181</f>
        <v>0</v>
      </c>
      <c r="G181" s="229"/>
      <c r="H181" s="261"/>
      <c r="I181" s="114">
        <f>G181+H181</f>
        <v>0</v>
      </c>
      <c r="J181" s="261"/>
      <c r="K181" s="60"/>
      <c r="L181" s="114">
        <f>J181+K181</f>
        <v>0</v>
      </c>
      <c r="M181" s="320"/>
      <c r="N181" s="60"/>
      <c r="O181" s="114">
        <f>M181+N181</f>
        <v>0</v>
      </c>
      <c r="P181" s="367"/>
    </row>
    <row r="182" spans="1:16" ht="72" hidden="1" x14ac:dyDescent="0.25">
      <c r="A182" s="38">
        <v>3293</v>
      </c>
      <c r="B182" s="57" t="s">
        <v>162</v>
      </c>
      <c r="C182" s="58">
        <f t="shared" si="48"/>
        <v>0</v>
      </c>
      <c r="D182" s="229"/>
      <c r="E182" s="389"/>
      <c r="F182" s="400">
        <f>D182+E182</f>
        <v>0</v>
      </c>
      <c r="G182" s="229"/>
      <c r="H182" s="261"/>
      <c r="I182" s="114">
        <f>G182+H182</f>
        <v>0</v>
      </c>
      <c r="J182" s="261"/>
      <c r="K182" s="60"/>
      <c r="L182" s="114">
        <f>J182+K182</f>
        <v>0</v>
      </c>
      <c r="M182" s="320"/>
      <c r="N182" s="60"/>
      <c r="O182" s="114">
        <f>M182+N182</f>
        <v>0</v>
      </c>
      <c r="P182" s="367"/>
    </row>
    <row r="183" spans="1:16" ht="60" hidden="1" x14ac:dyDescent="0.25">
      <c r="A183" s="128">
        <v>3294</v>
      </c>
      <c r="B183" s="57" t="s">
        <v>163</v>
      </c>
      <c r="C183" s="127">
        <f t="shared" si="48"/>
        <v>0</v>
      </c>
      <c r="D183" s="234"/>
      <c r="E183" s="604"/>
      <c r="F183" s="605">
        <f>D183+E183</f>
        <v>0</v>
      </c>
      <c r="G183" s="234"/>
      <c r="H183" s="265"/>
      <c r="I183" s="305">
        <f>G183+H183</f>
        <v>0</v>
      </c>
      <c r="J183" s="265"/>
      <c r="K183" s="129"/>
      <c r="L183" s="305">
        <f>J183+K183</f>
        <v>0</v>
      </c>
      <c r="M183" s="323"/>
      <c r="N183" s="129"/>
      <c r="O183" s="305">
        <f>M183+N183</f>
        <v>0</v>
      </c>
      <c r="P183" s="704"/>
    </row>
    <row r="184" spans="1:16" ht="48" hidden="1" x14ac:dyDescent="0.25">
      <c r="A184" s="69">
        <v>3300</v>
      </c>
      <c r="B184" s="125" t="s">
        <v>164</v>
      </c>
      <c r="C184" s="130">
        <f t="shared" si="48"/>
        <v>0</v>
      </c>
      <c r="D184" s="235">
        <f>SUM(D185:D186)</f>
        <v>0</v>
      </c>
      <c r="E184" s="606">
        <f t="shared" ref="E184:O184" si="65">SUM(E185:E186)</f>
        <v>0</v>
      </c>
      <c r="F184" s="607">
        <f t="shared" si="65"/>
        <v>0</v>
      </c>
      <c r="G184" s="235">
        <f t="shared" si="65"/>
        <v>0</v>
      </c>
      <c r="H184" s="266">
        <f t="shared" si="65"/>
        <v>0</v>
      </c>
      <c r="I184" s="289">
        <f t="shared" si="65"/>
        <v>0</v>
      </c>
      <c r="J184" s="266">
        <f t="shared" si="65"/>
        <v>0</v>
      </c>
      <c r="K184" s="131">
        <f t="shared" si="65"/>
        <v>0</v>
      </c>
      <c r="L184" s="289">
        <f t="shared" si="65"/>
        <v>0</v>
      </c>
      <c r="M184" s="130">
        <f t="shared" si="65"/>
        <v>0</v>
      </c>
      <c r="N184" s="131">
        <f t="shared" si="65"/>
        <v>0</v>
      </c>
      <c r="O184" s="289">
        <f t="shared" si="65"/>
        <v>0</v>
      </c>
      <c r="P184" s="701"/>
    </row>
    <row r="185" spans="1:16" ht="48" hidden="1" x14ac:dyDescent="0.25">
      <c r="A185" s="77">
        <v>3310</v>
      </c>
      <c r="B185" s="78" t="s">
        <v>165</v>
      </c>
      <c r="C185" s="84">
        <f t="shared" si="48"/>
        <v>0</v>
      </c>
      <c r="D185" s="231"/>
      <c r="E185" s="519"/>
      <c r="F185" s="533">
        <f>D185+E185</f>
        <v>0</v>
      </c>
      <c r="G185" s="231"/>
      <c r="H185" s="262"/>
      <c r="I185" s="109">
        <f>G185+H185</f>
        <v>0</v>
      </c>
      <c r="J185" s="262"/>
      <c r="K185" s="115"/>
      <c r="L185" s="109">
        <f>J185+K185</f>
        <v>0</v>
      </c>
      <c r="M185" s="321"/>
      <c r="N185" s="115"/>
      <c r="O185" s="109">
        <f>M185+N185</f>
        <v>0</v>
      </c>
      <c r="P185" s="692"/>
    </row>
    <row r="186" spans="1:16" ht="48.75" hidden="1" customHeight="1" x14ac:dyDescent="0.25">
      <c r="A186" s="33">
        <v>3320</v>
      </c>
      <c r="B186" s="52" t="s">
        <v>166</v>
      </c>
      <c r="C186" s="53">
        <f t="shared" si="48"/>
        <v>0</v>
      </c>
      <c r="D186" s="228"/>
      <c r="E186" s="393"/>
      <c r="F186" s="411">
        <f>D186+E186</f>
        <v>0</v>
      </c>
      <c r="G186" s="228"/>
      <c r="H186" s="260"/>
      <c r="I186" s="120">
        <f>G186+H186</f>
        <v>0</v>
      </c>
      <c r="J186" s="260"/>
      <c r="K186" s="55"/>
      <c r="L186" s="120">
        <f>J186+K186</f>
        <v>0</v>
      </c>
      <c r="M186" s="319"/>
      <c r="N186" s="55"/>
      <c r="O186" s="120">
        <f>M186+N186</f>
        <v>0</v>
      </c>
      <c r="P186" s="366"/>
    </row>
    <row r="187" spans="1:16" hidden="1" x14ac:dyDescent="0.25">
      <c r="A187" s="133">
        <v>4000</v>
      </c>
      <c r="B187" s="101" t="s">
        <v>167</v>
      </c>
      <c r="C187" s="102">
        <f t="shared" si="48"/>
        <v>0</v>
      </c>
      <c r="D187" s="226">
        <f t="shared" ref="D187:O187" si="66">SUM(D188,D191)</f>
        <v>0</v>
      </c>
      <c r="E187" s="386">
        <f t="shared" si="66"/>
        <v>0</v>
      </c>
      <c r="F187" s="410">
        <f t="shared" si="66"/>
        <v>0</v>
      </c>
      <c r="G187" s="226">
        <f t="shared" si="66"/>
        <v>0</v>
      </c>
      <c r="H187" s="259">
        <f t="shared" si="66"/>
        <v>0</v>
      </c>
      <c r="I187" s="104">
        <f t="shared" si="66"/>
        <v>0</v>
      </c>
      <c r="J187" s="259">
        <f t="shared" si="66"/>
        <v>0</v>
      </c>
      <c r="K187" s="103">
        <f t="shared" si="66"/>
        <v>0</v>
      </c>
      <c r="L187" s="104">
        <f t="shared" si="66"/>
        <v>0</v>
      </c>
      <c r="M187" s="102">
        <f t="shared" si="66"/>
        <v>0</v>
      </c>
      <c r="N187" s="103">
        <f t="shared" si="66"/>
        <v>0</v>
      </c>
      <c r="O187" s="104">
        <f t="shared" si="66"/>
        <v>0</v>
      </c>
      <c r="P187" s="694"/>
    </row>
    <row r="188" spans="1:16" ht="24" hidden="1" x14ac:dyDescent="0.25">
      <c r="A188" s="134">
        <v>4200</v>
      </c>
      <c r="B188" s="105" t="s">
        <v>168</v>
      </c>
      <c r="C188" s="47">
        <f t="shared" si="48"/>
        <v>0</v>
      </c>
      <c r="D188" s="227">
        <f t="shared" ref="D188:O188" si="67">SUM(D189,D190)</f>
        <v>0</v>
      </c>
      <c r="E188" s="387">
        <f t="shared" si="67"/>
        <v>0</v>
      </c>
      <c r="F188" s="402">
        <f t="shared" si="67"/>
        <v>0</v>
      </c>
      <c r="G188" s="227">
        <f t="shared" si="67"/>
        <v>0</v>
      </c>
      <c r="H188" s="106">
        <f t="shared" si="67"/>
        <v>0</v>
      </c>
      <c r="I188" s="117">
        <f t="shared" si="67"/>
        <v>0</v>
      </c>
      <c r="J188" s="106">
        <f t="shared" si="67"/>
        <v>0</v>
      </c>
      <c r="K188" s="50">
        <f t="shared" si="67"/>
        <v>0</v>
      </c>
      <c r="L188" s="117">
        <f t="shared" si="67"/>
        <v>0</v>
      </c>
      <c r="M188" s="47">
        <f t="shared" si="67"/>
        <v>0</v>
      </c>
      <c r="N188" s="50">
        <f t="shared" si="67"/>
        <v>0</v>
      </c>
      <c r="O188" s="117">
        <f t="shared" si="67"/>
        <v>0</v>
      </c>
      <c r="P188" s="693"/>
    </row>
    <row r="189" spans="1:16" ht="36" hidden="1" x14ac:dyDescent="0.25">
      <c r="A189" s="581">
        <v>4240</v>
      </c>
      <c r="B189" s="52" t="s">
        <v>169</v>
      </c>
      <c r="C189" s="53">
        <f t="shared" si="48"/>
        <v>0</v>
      </c>
      <c r="D189" s="228"/>
      <c r="E189" s="393"/>
      <c r="F189" s="411">
        <f>D189+E189</f>
        <v>0</v>
      </c>
      <c r="G189" s="228"/>
      <c r="H189" s="260"/>
      <c r="I189" s="120">
        <f>G189+H189</f>
        <v>0</v>
      </c>
      <c r="J189" s="260"/>
      <c r="K189" s="55"/>
      <c r="L189" s="120">
        <f>J189+K189</f>
        <v>0</v>
      </c>
      <c r="M189" s="319"/>
      <c r="N189" s="55"/>
      <c r="O189" s="120">
        <f>M189+N189</f>
        <v>0</v>
      </c>
      <c r="P189" s="366"/>
    </row>
    <row r="190" spans="1:16" ht="24" hidden="1" x14ac:dyDescent="0.25">
      <c r="A190" s="112">
        <v>4250</v>
      </c>
      <c r="B190" s="57" t="s">
        <v>170</v>
      </c>
      <c r="C190" s="58">
        <f t="shared" si="48"/>
        <v>0</v>
      </c>
      <c r="D190" s="229"/>
      <c r="E190" s="389"/>
      <c r="F190" s="400">
        <f>D190+E190</f>
        <v>0</v>
      </c>
      <c r="G190" s="229"/>
      <c r="H190" s="261"/>
      <c r="I190" s="114">
        <f>G190+H190</f>
        <v>0</v>
      </c>
      <c r="J190" s="261"/>
      <c r="K190" s="60"/>
      <c r="L190" s="114">
        <f>J190+K190</f>
        <v>0</v>
      </c>
      <c r="M190" s="320"/>
      <c r="N190" s="60"/>
      <c r="O190" s="114">
        <f>M190+N190</f>
        <v>0</v>
      </c>
      <c r="P190" s="367"/>
    </row>
    <row r="191" spans="1:16" hidden="1" x14ac:dyDescent="0.25">
      <c r="A191" s="46">
        <v>4300</v>
      </c>
      <c r="B191" s="105" t="s">
        <v>171</v>
      </c>
      <c r="C191" s="47">
        <f t="shared" si="48"/>
        <v>0</v>
      </c>
      <c r="D191" s="227">
        <f t="shared" ref="D191:O191" si="68">SUM(D192)</f>
        <v>0</v>
      </c>
      <c r="E191" s="387">
        <f t="shared" si="68"/>
        <v>0</v>
      </c>
      <c r="F191" s="402">
        <f t="shared" si="68"/>
        <v>0</v>
      </c>
      <c r="G191" s="227">
        <f t="shared" si="68"/>
        <v>0</v>
      </c>
      <c r="H191" s="106">
        <f t="shared" si="68"/>
        <v>0</v>
      </c>
      <c r="I191" s="117">
        <f t="shared" si="68"/>
        <v>0</v>
      </c>
      <c r="J191" s="106">
        <f t="shared" si="68"/>
        <v>0</v>
      </c>
      <c r="K191" s="50">
        <f t="shared" si="68"/>
        <v>0</v>
      </c>
      <c r="L191" s="117">
        <f t="shared" si="68"/>
        <v>0</v>
      </c>
      <c r="M191" s="47">
        <f t="shared" si="68"/>
        <v>0</v>
      </c>
      <c r="N191" s="50">
        <f t="shared" si="68"/>
        <v>0</v>
      </c>
      <c r="O191" s="117">
        <f t="shared" si="68"/>
        <v>0</v>
      </c>
      <c r="P191" s="693"/>
    </row>
    <row r="192" spans="1:16" ht="24" hidden="1" x14ac:dyDescent="0.25">
      <c r="A192" s="581">
        <v>4310</v>
      </c>
      <c r="B192" s="52" t="s">
        <v>172</v>
      </c>
      <c r="C192" s="53">
        <f t="shared" si="48"/>
        <v>0</v>
      </c>
      <c r="D192" s="232">
        <f t="shared" ref="D192:O192" si="69">SUM(D193:D193)</f>
        <v>0</v>
      </c>
      <c r="E192" s="388">
        <f t="shared" si="69"/>
        <v>0</v>
      </c>
      <c r="F192" s="411">
        <f t="shared" si="69"/>
        <v>0</v>
      </c>
      <c r="G192" s="232">
        <f t="shared" si="69"/>
        <v>0</v>
      </c>
      <c r="H192" s="263">
        <f t="shared" si="69"/>
        <v>0</v>
      </c>
      <c r="I192" s="120">
        <f t="shared" si="69"/>
        <v>0</v>
      </c>
      <c r="J192" s="263">
        <f t="shared" si="69"/>
        <v>0</v>
      </c>
      <c r="K192" s="119">
        <f t="shared" si="69"/>
        <v>0</v>
      </c>
      <c r="L192" s="120">
        <f t="shared" si="69"/>
        <v>0</v>
      </c>
      <c r="M192" s="53">
        <f t="shared" si="69"/>
        <v>0</v>
      </c>
      <c r="N192" s="119">
        <f t="shared" si="69"/>
        <v>0</v>
      </c>
      <c r="O192" s="120">
        <f t="shared" si="69"/>
        <v>0</v>
      </c>
      <c r="P192" s="366"/>
    </row>
    <row r="193" spans="1:16" ht="36" hidden="1" x14ac:dyDescent="0.25">
      <c r="A193" s="38">
        <v>4311</v>
      </c>
      <c r="B193" s="57" t="s">
        <v>173</v>
      </c>
      <c r="C193" s="58">
        <f t="shared" si="48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367"/>
    </row>
    <row r="194" spans="1:16" s="21" customFormat="1" ht="24" hidden="1" x14ac:dyDescent="0.25">
      <c r="A194" s="480"/>
      <c r="B194" s="17" t="s">
        <v>174</v>
      </c>
      <c r="C194" s="98">
        <f t="shared" si="48"/>
        <v>0</v>
      </c>
      <c r="D194" s="225">
        <f t="shared" ref="D194:O194" si="70">SUM(D195,D230,D269)</f>
        <v>0</v>
      </c>
      <c r="E194" s="382">
        <f t="shared" si="70"/>
        <v>0</v>
      </c>
      <c r="F194" s="408">
        <f t="shared" si="70"/>
        <v>0</v>
      </c>
      <c r="G194" s="225">
        <f t="shared" si="70"/>
        <v>0</v>
      </c>
      <c r="H194" s="258">
        <f t="shared" si="70"/>
        <v>0</v>
      </c>
      <c r="I194" s="100">
        <f t="shared" si="70"/>
        <v>0</v>
      </c>
      <c r="J194" s="258">
        <f t="shared" si="70"/>
        <v>0</v>
      </c>
      <c r="K194" s="99">
        <f t="shared" si="70"/>
        <v>0</v>
      </c>
      <c r="L194" s="100">
        <f t="shared" si="70"/>
        <v>0</v>
      </c>
      <c r="M194" s="324">
        <f t="shared" si="70"/>
        <v>0</v>
      </c>
      <c r="N194" s="301">
        <f t="shared" si="70"/>
        <v>0</v>
      </c>
      <c r="O194" s="306">
        <f t="shared" si="70"/>
        <v>0</v>
      </c>
      <c r="P194" s="705"/>
    </row>
    <row r="195" spans="1:16" hidden="1" x14ac:dyDescent="0.25">
      <c r="A195" s="101">
        <v>5000</v>
      </c>
      <c r="B195" s="101" t="s">
        <v>175</v>
      </c>
      <c r="C195" s="102">
        <f t="shared" si="48"/>
        <v>0</v>
      </c>
      <c r="D195" s="226">
        <f t="shared" ref="D195:O195" si="71">D196+D204</f>
        <v>0</v>
      </c>
      <c r="E195" s="386">
        <f t="shared" si="71"/>
        <v>0</v>
      </c>
      <c r="F195" s="410">
        <f t="shared" si="71"/>
        <v>0</v>
      </c>
      <c r="G195" s="226">
        <f t="shared" si="71"/>
        <v>0</v>
      </c>
      <c r="H195" s="259">
        <f t="shared" si="71"/>
        <v>0</v>
      </c>
      <c r="I195" s="104">
        <f t="shared" si="71"/>
        <v>0</v>
      </c>
      <c r="J195" s="259">
        <f t="shared" si="71"/>
        <v>0</v>
      </c>
      <c r="K195" s="103">
        <f t="shared" si="71"/>
        <v>0</v>
      </c>
      <c r="L195" s="104">
        <f t="shared" si="71"/>
        <v>0</v>
      </c>
      <c r="M195" s="102">
        <f t="shared" si="71"/>
        <v>0</v>
      </c>
      <c r="N195" s="103">
        <f t="shared" si="71"/>
        <v>0</v>
      </c>
      <c r="O195" s="104">
        <f t="shared" si="71"/>
        <v>0</v>
      </c>
      <c r="P195" s="694"/>
    </row>
    <row r="196" spans="1:16" hidden="1" x14ac:dyDescent="0.25">
      <c r="A196" s="46">
        <v>5100</v>
      </c>
      <c r="B196" s="105" t="s">
        <v>176</v>
      </c>
      <c r="C196" s="47">
        <f t="shared" si="48"/>
        <v>0</v>
      </c>
      <c r="D196" s="227">
        <f t="shared" ref="D196:O196" si="72">D197+D198+D201+D202+D203</f>
        <v>0</v>
      </c>
      <c r="E196" s="387">
        <f t="shared" si="72"/>
        <v>0</v>
      </c>
      <c r="F196" s="402">
        <f t="shared" si="72"/>
        <v>0</v>
      </c>
      <c r="G196" s="227">
        <f t="shared" si="72"/>
        <v>0</v>
      </c>
      <c r="H196" s="106">
        <f t="shared" si="72"/>
        <v>0</v>
      </c>
      <c r="I196" s="117">
        <f t="shared" si="72"/>
        <v>0</v>
      </c>
      <c r="J196" s="106">
        <f t="shared" si="72"/>
        <v>0</v>
      </c>
      <c r="K196" s="50">
        <f t="shared" si="72"/>
        <v>0</v>
      </c>
      <c r="L196" s="117">
        <f t="shared" si="72"/>
        <v>0</v>
      </c>
      <c r="M196" s="47">
        <f t="shared" si="72"/>
        <v>0</v>
      </c>
      <c r="N196" s="50">
        <f t="shared" si="72"/>
        <v>0</v>
      </c>
      <c r="O196" s="117">
        <f t="shared" si="72"/>
        <v>0</v>
      </c>
      <c r="P196" s="693"/>
    </row>
    <row r="197" spans="1:16" hidden="1" x14ac:dyDescent="0.25">
      <c r="A197" s="581">
        <v>5110</v>
      </c>
      <c r="B197" s="52" t="s">
        <v>177</v>
      </c>
      <c r="C197" s="53">
        <f t="shared" si="48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366"/>
    </row>
    <row r="198" spans="1:16" ht="24" hidden="1" x14ac:dyDescent="0.25">
      <c r="A198" s="112">
        <v>5120</v>
      </c>
      <c r="B198" s="57" t="s">
        <v>178</v>
      </c>
      <c r="C198" s="58">
        <f t="shared" si="48"/>
        <v>0</v>
      </c>
      <c r="D198" s="230">
        <f t="shared" ref="D198:O198" si="73">D199+D200</f>
        <v>0</v>
      </c>
      <c r="E198" s="392">
        <f t="shared" si="73"/>
        <v>0</v>
      </c>
      <c r="F198" s="400">
        <f t="shared" si="73"/>
        <v>0</v>
      </c>
      <c r="G198" s="230">
        <f t="shared" si="73"/>
        <v>0</v>
      </c>
      <c r="H198" s="121">
        <f t="shared" si="73"/>
        <v>0</v>
      </c>
      <c r="I198" s="114">
        <f t="shared" si="73"/>
        <v>0</v>
      </c>
      <c r="J198" s="121">
        <f t="shared" si="73"/>
        <v>0</v>
      </c>
      <c r="K198" s="113">
        <f t="shared" si="73"/>
        <v>0</v>
      </c>
      <c r="L198" s="114">
        <f t="shared" si="73"/>
        <v>0</v>
      </c>
      <c r="M198" s="58">
        <f t="shared" si="73"/>
        <v>0</v>
      </c>
      <c r="N198" s="113">
        <f t="shared" si="73"/>
        <v>0</v>
      </c>
      <c r="O198" s="114">
        <f t="shared" si="73"/>
        <v>0</v>
      </c>
      <c r="P198" s="367"/>
    </row>
    <row r="199" spans="1:16" hidden="1" x14ac:dyDescent="0.25">
      <c r="A199" s="38">
        <v>5121</v>
      </c>
      <c r="B199" s="57" t="s">
        <v>179</v>
      </c>
      <c r="C199" s="58">
        <f t="shared" si="48"/>
        <v>0</v>
      </c>
      <c r="D199" s="229"/>
      <c r="E199" s="389"/>
      <c r="F199" s="400">
        <f>D199+E199</f>
        <v>0</v>
      </c>
      <c r="G199" s="229"/>
      <c r="H199" s="261"/>
      <c r="I199" s="114">
        <f>G199+H199</f>
        <v>0</v>
      </c>
      <c r="J199" s="261"/>
      <c r="K199" s="60"/>
      <c r="L199" s="114">
        <f>J199+K199</f>
        <v>0</v>
      </c>
      <c r="M199" s="320"/>
      <c r="N199" s="60"/>
      <c r="O199" s="114">
        <f>M199+N199</f>
        <v>0</v>
      </c>
      <c r="P199" s="367"/>
    </row>
    <row r="200" spans="1:16" ht="24" hidden="1" x14ac:dyDescent="0.25">
      <c r="A200" s="38">
        <v>5129</v>
      </c>
      <c r="B200" s="57" t="s">
        <v>180</v>
      </c>
      <c r="C200" s="58">
        <f t="shared" si="48"/>
        <v>0</v>
      </c>
      <c r="D200" s="229"/>
      <c r="E200" s="389"/>
      <c r="F200" s="400">
        <f>D200+E200</f>
        <v>0</v>
      </c>
      <c r="G200" s="229"/>
      <c r="H200" s="261"/>
      <c r="I200" s="114">
        <f>G200+H200</f>
        <v>0</v>
      </c>
      <c r="J200" s="261"/>
      <c r="K200" s="60"/>
      <c r="L200" s="114">
        <f>J200+K200</f>
        <v>0</v>
      </c>
      <c r="M200" s="320"/>
      <c r="N200" s="60"/>
      <c r="O200" s="114">
        <f>M200+N200</f>
        <v>0</v>
      </c>
      <c r="P200" s="367"/>
    </row>
    <row r="201" spans="1:16" hidden="1" x14ac:dyDescent="0.25">
      <c r="A201" s="112">
        <v>5130</v>
      </c>
      <c r="B201" s="57" t="s">
        <v>181</v>
      </c>
      <c r="C201" s="58">
        <f t="shared" si="48"/>
        <v>0</v>
      </c>
      <c r="D201" s="229"/>
      <c r="E201" s="389"/>
      <c r="F201" s="400">
        <f>D201+E201</f>
        <v>0</v>
      </c>
      <c r="G201" s="229"/>
      <c r="H201" s="261"/>
      <c r="I201" s="114">
        <f>G201+H201</f>
        <v>0</v>
      </c>
      <c r="J201" s="261"/>
      <c r="K201" s="60"/>
      <c r="L201" s="114">
        <f>J201+K201</f>
        <v>0</v>
      </c>
      <c r="M201" s="320"/>
      <c r="N201" s="60"/>
      <c r="O201" s="114">
        <f>M201+N201</f>
        <v>0</v>
      </c>
      <c r="P201" s="367"/>
    </row>
    <row r="202" spans="1:16" hidden="1" x14ac:dyDescent="0.25">
      <c r="A202" s="112">
        <v>5140</v>
      </c>
      <c r="B202" s="57" t="s">
        <v>182</v>
      </c>
      <c r="C202" s="58">
        <f t="shared" si="48"/>
        <v>0</v>
      </c>
      <c r="D202" s="229"/>
      <c r="E202" s="389"/>
      <c r="F202" s="400">
        <f>D202+E202</f>
        <v>0</v>
      </c>
      <c r="G202" s="229"/>
      <c r="H202" s="261"/>
      <c r="I202" s="114">
        <f>G202+H202</f>
        <v>0</v>
      </c>
      <c r="J202" s="261"/>
      <c r="K202" s="60"/>
      <c r="L202" s="114">
        <f>J202+K202</f>
        <v>0</v>
      </c>
      <c r="M202" s="320"/>
      <c r="N202" s="60"/>
      <c r="O202" s="114">
        <f>M202+N202</f>
        <v>0</v>
      </c>
      <c r="P202" s="367"/>
    </row>
    <row r="203" spans="1:16" ht="24" hidden="1" x14ac:dyDescent="0.25">
      <c r="A203" s="112">
        <v>5170</v>
      </c>
      <c r="B203" s="57" t="s">
        <v>183</v>
      </c>
      <c r="C203" s="58">
        <f t="shared" si="48"/>
        <v>0</v>
      </c>
      <c r="D203" s="229"/>
      <c r="E203" s="389"/>
      <c r="F203" s="400">
        <f>D203+E203</f>
        <v>0</v>
      </c>
      <c r="G203" s="229"/>
      <c r="H203" s="261"/>
      <c r="I203" s="114">
        <f>G203+H203</f>
        <v>0</v>
      </c>
      <c r="J203" s="261"/>
      <c r="K203" s="60"/>
      <c r="L203" s="114">
        <f>J203+K203</f>
        <v>0</v>
      </c>
      <c r="M203" s="320"/>
      <c r="N203" s="60"/>
      <c r="O203" s="114">
        <f>M203+N203</f>
        <v>0</v>
      </c>
      <c r="P203" s="367"/>
    </row>
    <row r="204" spans="1:16" hidden="1" x14ac:dyDescent="0.25">
      <c r="A204" s="46">
        <v>5200</v>
      </c>
      <c r="B204" s="105" t="s">
        <v>184</v>
      </c>
      <c r="C204" s="47">
        <f t="shared" si="48"/>
        <v>0</v>
      </c>
      <c r="D204" s="227">
        <f t="shared" ref="D204:O204" si="74">D205+D215+D216+D225+D226+D227+D229</f>
        <v>0</v>
      </c>
      <c r="E204" s="387">
        <f t="shared" si="74"/>
        <v>0</v>
      </c>
      <c r="F204" s="402">
        <f t="shared" si="74"/>
        <v>0</v>
      </c>
      <c r="G204" s="227">
        <f t="shared" si="74"/>
        <v>0</v>
      </c>
      <c r="H204" s="106">
        <f t="shared" si="74"/>
        <v>0</v>
      </c>
      <c r="I204" s="117">
        <f t="shared" si="74"/>
        <v>0</v>
      </c>
      <c r="J204" s="106">
        <f t="shared" si="74"/>
        <v>0</v>
      </c>
      <c r="K204" s="50">
        <f t="shared" si="74"/>
        <v>0</v>
      </c>
      <c r="L204" s="117">
        <f t="shared" si="74"/>
        <v>0</v>
      </c>
      <c r="M204" s="47">
        <f t="shared" si="74"/>
        <v>0</v>
      </c>
      <c r="N204" s="50">
        <f t="shared" si="74"/>
        <v>0</v>
      </c>
      <c r="O204" s="117">
        <f t="shared" si="74"/>
        <v>0</v>
      </c>
      <c r="P204" s="693"/>
    </row>
    <row r="205" spans="1:16" hidden="1" x14ac:dyDescent="0.25">
      <c r="A205" s="107">
        <v>5210</v>
      </c>
      <c r="B205" s="78" t="s">
        <v>185</v>
      </c>
      <c r="C205" s="84">
        <f t="shared" si="48"/>
        <v>0</v>
      </c>
      <c r="D205" s="132">
        <f t="shared" ref="D205:O205" si="75">SUM(D206:D214)</f>
        <v>0</v>
      </c>
      <c r="E205" s="516">
        <f t="shared" si="75"/>
        <v>0</v>
      </c>
      <c r="F205" s="533">
        <f t="shared" si="75"/>
        <v>0</v>
      </c>
      <c r="G205" s="132">
        <f t="shared" si="75"/>
        <v>0</v>
      </c>
      <c r="H205" s="205">
        <f t="shared" si="75"/>
        <v>0</v>
      </c>
      <c r="I205" s="109">
        <f t="shared" si="75"/>
        <v>0</v>
      </c>
      <c r="J205" s="205">
        <f t="shared" si="75"/>
        <v>0</v>
      </c>
      <c r="K205" s="108">
        <f t="shared" si="75"/>
        <v>0</v>
      </c>
      <c r="L205" s="109">
        <f t="shared" si="75"/>
        <v>0</v>
      </c>
      <c r="M205" s="84">
        <f t="shared" si="75"/>
        <v>0</v>
      </c>
      <c r="N205" s="108">
        <f t="shared" si="75"/>
        <v>0</v>
      </c>
      <c r="O205" s="109">
        <f t="shared" si="75"/>
        <v>0</v>
      </c>
      <c r="P205" s="692"/>
    </row>
    <row r="206" spans="1:16" hidden="1" x14ac:dyDescent="0.25">
      <c r="A206" s="33">
        <v>5211</v>
      </c>
      <c r="B206" s="52" t="s">
        <v>186</v>
      </c>
      <c r="C206" s="53">
        <f t="shared" si="48"/>
        <v>0</v>
      </c>
      <c r="D206" s="228"/>
      <c r="E206" s="393"/>
      <c r="F206" s="411">
        <f t="shared" ref="F206:F215" si="76">D206+E206</f>
        <v>0</v>
      </c>
      <c r="G206" s="228"/>
      <c r="H206" s="260"/>
      <c r="I206" s="120">
        <f t="shared" ref="I206:I215" si="77">G206+H206</f>
        <v>0</v>
      </c>
      <c r="J206" s="260"/>
      <c r="K206" s="55"/>
      <c r="L206" s="120">
        <f t="shared" ref="L206:L215" si="78">J206+K206</f>
        <v>0</v>
      </c>
      <c r="M206" s="319"/>
      <c r="N206" s="55"/>
      <c r="O206" s="120">
        <f t="shared" ref="O206:O215" si="79">M206+N206</f>
        <v>0</v>
      </c>
      <c r="P206" s="366"/>
    </row>
    <row r="207" spans="1:16" hidden="1" x14ac:dyDescent="0.25">
      <c r="A207" s="38">
        <v>5212</v>
      </c>
      <c r="B207" s="57" t="s">
        <v>187</v>
      </c>
      <c r="C207" s="58">
        <f t="shared" si="48"/>
        <v>0</v>
      </c>
      <c r="D207" s="229"/>
      <c r="E207" s="389"/>
      <c r="F207" s="400">
        <f t="shared" si="76"/>
        <v>0</v>
      </c>
      <c r="G207" s="229"/>
      <c r="H207" s="261"/>
      <c r="I207" s="114">
        <f t="shared" si="77"/>
        <v>0</v>
      </c>
      <c r="J207" s="261"/>
      <c r="K207" s="60"/>
      <c r="L207" s="114">
        <f t="shared" si="78"/>
        <v>0</v>
      </c>
      <c r="M207" s="320"/>
      <c r="N207" s="60"/>
      <c r="O207" s="114">
        <f t="shared" si="79"/>
        <v>0</v>
      </c>
      <c r="P207" s="367"/>
    </row>
    <row r="208" spans="1:16" hidden="1" x14ac:dyDescent="0.25">
      <c r="A208" s="38">
        <v>5213</v>
      </c>
      <c r="B208" s="57" t="s">
        <v>188</v>
      </c>
      <c r="C208" s="58">
        <f t="shared" si="48"/>
        <v>0</v>
      </c>
      <c r="D208" s="229"/>
      <c r="E208" s="389"/>
      <c r="F208" s="400">
        <f t="shared" si="76"/>
        <v>0</v>
      </c>
      <c r="G208" s="229"/>
      <c r="H208" s="261"/>
      <c r="I208" s="114">
        <f t="shared" si="77"/>
        <v>0</v>
      </c>
      <c r="J208" s="261"/>
      <c r="K208" s="60"/>
      <c r="L208" s="114">
        <f t="shared" si="78"/>
        <v>0</v>
      </c>
      <c r="M208" s="320"/>
      <c r="N208" s="60"/>
      <c r="O208" s="114">
        <f t="shared" si="79"/>
        <v>0</v>
      </c>
      <c r="P208" s="367"/>
    </row>
    <row r="209" spans="1:16" hidden="1" x14ac:dyDescent="0.25">
      <c r="A209" s="38">
        <v>5214</v>
      </c>
      <c r="B209" s="57" t="s">
        <v>189</v>
      </c>
      <c r="C209" s="58">
        <f t="shared" si="48"/>
        <v>0</v>
      </c>
      <c r="D209" s="229"/>
      <c r="E209" s="389"/>
      <c r="F209" s="400">
        <f t="shared" si="76"/>
        <v>0</v>
      </c>
      <c r="G209" s="229"/>
      <c r="H209" s="261"/>
      <c r="I209" s="114">
        <f t="shared" si="77"/>
        <v>0</v>
      </c>
      <c r="J209" s="261"/>
      <c r="K209" s="60"/>
      <c r="L209" s="114">
        <f t="shared" si="78"/>
        <v>0</v>
      </c>
      <c r="M209" s="320"/>
      <c r="N209" s="60"/>
      <c r="O209" s="114">
        <f t="shared" si="79"/>
        <v>0</v>
      </c>
      <c r="P209" s="367"/>
    </row>
    <row r="210" spans="1:16" hidden="1" x14ac:dyDescent="0.25">
      <c r="A210" s="38">
        <v>5215</v>
      </c>
      <c r="B210" s="57" t="s">
        <v>190</v>
      </c>
      <c r="C210" s="58">
        <f t="shared" si="48"/>
        <v>0</v>
      </c>
      <c r="D210" s="229"/>
      <c r="E210" s="389"/>
      <c r="F210" s="400">
        <f t="shared" si="76"/>
        <v>0</v>
      </c>
      <c r="G210" s="229"/>
      <c r="H210" s="261"/>
      <c r="I210" s="114">
        <f t="shared" si="77"/>
        <v>0</v>
      </c>
      <c r="J210" s="261"/>
      <c r="K210" s="60"/>
      <c r="L210" s="114">
        <f t="shared" si="78"/>
        <v>0</v>
      </c>
      <c r="M210" s="320"/>
      <c r="N210" s="60"/>
      <c r="O210" s="114">
        <f t="shared" si="79"/>
        <v>0</v>
      </c>
      <c r="P210" s="367"/>
    </row>
    <row r="211" spans="1:16" ht="14.25" hidden="1" customHeight="1" x14ac:dyDescent="0.25">
      <c r="A211" s="38">
        <v>5216</v>
      </c>
      <c r="B211" s="57" t="s">
        <v>191</v>
      </c>
      <c r="C211" s="58">
        <f t="shared" si="48"/>
        <v>0</v>
      </c>
      <c r="D211" s="229"/>
      <c r="E211" s="389"/>
      <c r="F211" s="400">
        <f t="shared" si="76"/>
        <v>0</v>
      </c>
      <c r="G211" s="229"/>
      <c r="H211" s="261"/>
      <c r="I211" s="114">
        <f t="shared" si="77"/>
        <v>0</v>
      </c>
      <c r="J211" s="261"/>
      <c r="K211" s="60"/>
      <c r="L211" s="114">
        <f t="shared" si="78"/>
        <v>0</v>
      </c>
      <c r="M211" s="320"/>
      <c r="N211" s="60"/>
      <c r="O211" s="114">
        <f t="shared" si="79"/>
        <v>0</v>
      </c>
      <c r="P211" s="367"/>
    </row>
    <row r="212" spans="1:16" hidden="1" x14ac:dyDescent="0.25">
      <c r="A212" s="38">
        <v>5217</v>
      </c>
      <c r="B212" s="57" t="s">
        <v>192</v>
      </c>
      <c r="C212" s="58">
        <f t="shared" si="48"/>
        <v>0</v>
      </c>
      <c r="D212" s="229"/>
      <c r="E212" s="389"/>
      <c r="F212" s="400">
        <f t="shared" si="76"/>
        <v>0</v>
      </c>
      <c r="G212" s="229"/>
      <c r="H212" s="261"/>
      <c r="I212" s="114">
        <f t="shared" si="77"/>
        <v>0</v>
      </c>
      <c r="J212" s="261"/>
      <c r="K212" s="60"/>
      <c r="L212" s="114">
        <f t="shared" si="78"/>
        <v>0</v>
      </c>
      <c r="M212" s="320"/>
      <c r="N212" s="60"/>
      <c r="O212" s="114">
        <f t="shared" si="79"/>
        <v>0</v>
      </c>
      <c r="P212" s="367"/>
    </row>
    <row r="213" spans="1:16" hidden="1" x14ac:dyDescent="0.25">
      <c r="A213" s="38">
        <v>5218</v>
      </c>
      <c r="B213" s="57" t="s">
        <v>193</v>
      </c>
      <c r="C213" s="58">
        <f t="shared" ref="C213:C276" si="80">F213+I213+L213+O213</f>
        <v>0</v>
      </c>
      <c r="D213" s="229"/>
      <c r="E213" s="389"/>
      <c r="F213" s="400">
        <f t="shared" si="76"/>
        <v>0</v>
      </c>
      <c r="G213" s="229"/>
      <c r="H213" s="261"/>
      <c r="I213" s="114">
        <f t="shared" si="77"/>
        <v>0</v>
      </c>
      <c r="J213" s="261"/>
      <c r="K213" s="60"/>
      <c r="L213" s="114">
        <f t="shared" si="78"/>
        <v>0</v>
      </c>
      <c r="M213" s="320"/>
      <c r="N213" s="60"/>
      <c r="O213" s="114">
        <f t="shared" si="79"/>
        <v>0</v>
      </c>
      <c r="P213" s="367"/>
    </row>
    <row r="214" spans="1:16" hidden="1" x14ac:dyDescent="0.25">
      <c r="A214" s="38">
        <v>5219</v>
      </c>
      <c r="B214" s="57" t="s">
        <v>194</v>
      </c>
      <c r="C214" s="58">
        <f t="shared" si="80"/>
        <v>0</v>
      </c>
      <c r="D214" s="229"/>
      <c r="E214" s="389"/>
      <c r="F214" s="400">
        <f t="shared" si="76"/>
        <v>0</v>
      </c>
      <c r="G214" s="229"/>
      <c r="H214" s="261"/>
      <c r="I214" s="114">
        <f t="shared" si="77"/>
        <v>0</v>
      </c>
      <c r="J214" s="261"/>
      <c r="K214" s="60"/>
      <c r="L214" s="114">
        <f t="shared" si="78"/>
        <v>0</v>
      </c>
      <c r="M214" s="320"/>
      <c r="N214" s="60"/>
      <c r="O214" s="114">
        <f t="shared" si="79"/>
        <v>0</v>
      </c>
      <c r="P214" s="367"/>
    </row>
    <row r="215" spans="1:16" ht="13.5" hidden="1" customHeight="1" x14ac:dyDescent="0.25">
      <c r="A215" s="112">
        <v>5220</v>
      </c>
      <c r="B215" s="57" t="s">
        <v>195</v>
      </c>
      <c r="C215" s="58">
        <f t="shared" si="80"/>
        <v>0</v>
      </c>
      <c r="D215" s="229"/>
      <c r="E215" s="389"/>
      <c r="F215" s="400">
        <f t="shared" si="76"/>
        <v>0</v>
      </c>
      <c r="G215" s="229"/>
      <c r="H215" s="261"/>
      <c r="I215" s="114">
        <f t="shared" si="77"/>
        <v>0</v>
      </c>
      <c r="J215" s="261"/>
      <c r="K215" s="60"/>
      <c r="L215" s="114">
        <f t="shared" si="78"/>
        <v>0</v>
      </c>
      <c r="M215" s="320"/>
      <c r="N215" s="60"/>
      <c r="O215" s="114">
        <f t="shared" si="79"/>
        <v>0</v>
      </c>
      <c r="P215" s="367"/>
    </row>
    <row r="216" spans="1:16" hidden="1" x14ac:dyDescent="0.25">
      <c r="A216" s="112">
        <v>5230</v>
      </c>
      <c r="B216" s="57" t="s">
        <v>196</v>
      </c>
      <c r="C216" s="58">
        <f t="shared" si="80"/>
        <v>0</v>
      </c>
      <c r="D216" s="230">
        <f t="shared" ref="D216:O216" si="81">SUM(D217:D224)</f>
        <v>0</v>
      </c>
      <c r="E216" s="392">
        <f t="shared" si="81"/>
        <v>0</v>
      </c>
      <c r="F216" s="400">
        <f t="shared" si="81"/>
        <v>0</v>
      </c>
      <c r="G216" s="230">
        <f t="shared" si="81"/>
        <v>0</v>
      </c>
      <c r="H216" s="121">
        <f t="shared" si="81"/>
        <v>0</v>
      </c>
      <c r="I216" s="114">
        <f t="shared" si="81"/>
        <v>0</v>
      </c>
      <c r="J216" s="121">
        <f t="shared" si="81"/>
        <v>0</v>
      </c>
      <c r="K216" s="113">
        <f t="shared" si="81"/>
        <v>0</v>
      </c>
      <c r="L216" s="114">
        <f t="shared" si="81"/>
        <v>0</v>
      </c>
      <c r="M216" s="58">
        <f t="shared" si="81"/>
        <v>0</v>
      </c>
      <c r="N216" s="113">
        <f t="shared" si="81"/>
        <v>0</v>
      </c>
      <c r="O216" s="114">
        <f t="shared" si="81"/>
        <v>0</v>
      </c>
      <c r="P216" s="367"/>
    </row>
    <row r="217" spans="1:16" hidden="1" x14ac:dyDescent="0.25">
      <c r="A217" s="38">
        <v>5231</v>
      </c>
      <c r="B217" s="57" t="s">
        <v>197</v>
      </c>
      <c r="C217" s="58">
        <f t="shared" si="80"/>
        <v>0</v>
      </c>
      <c r="D217" s="229"/>
      <c r="E217" s="389"/>
      <c r="F217" s="400">
        <f t="shared" ref="F217:F226" si="82">D217+E217</f>
        <v>0</v>
      </c>
      <c r="G217" s="229"/>
      <c r="H217" s="261"/>
      <c r="I217" s="114">
        <f t="shared" ref="I217:I226" si="83">G217+H217</f>
        <v>0</v>
      </c>
      <c r="J217" s="261"/>
      <c r="K217" s="60"/>
      <c r="L217" s="114">
        <f t="shared" ref="L217:L226" si="84">J217+K217</f>
        <v>0</v>
      </c>
      <c r="M217" s="320"/>
      <c r="N217" s="60"/>
      <c r="O217" s="114">
        <f t="shared" ref="O217:O226" si="85">M217+N217</f>
        <v>0</v>
      </c>
      <c r="P217" s="367"/>
    </row>
    <row r="218" spans="1:16" hidden="1" x14ac:dyDescent="0.25">
      <c r="A218" s="38">
        <v>5232</v>
      </c>
      <c r="B218" s="57" t="s">
        <v>198</v>
      </c>
      <c r="C218" s="58">
        <f t="shared" si="80"/>
        <v>0</v>
      </c>
      <c r="D218" s="229"/>
      <c r="E218" s="389"/>
      <c r="F218" s="400">
        <f t="shared" si="82"/>
        <v>0</v>
      </c>
      <c r="G218" s="229"/>
      <c r="H218" s="261"/>
      <c r="I218" s="114">
        <f t="shared" si="83"/>
        <v>0</v>
      </c>
      <c r="J218" s="261"/>
      <c r="K218" s="60"/>
      <c r="L218" s="114">
        <f t="shared" si="84"/>
        <v>0</v>
      </c>
      <c r="M218" s="320"/>
      <c r="N218" s="60"/>
      <c r="O218" s="114">
        <f t="shared" si="85"/>
        <v>0</v>
      </c>
      <c r="P218" s="367"/>
    </row>
    <row r="219" spans="1:16" hidden="1" x14ac:dyDescent="0.25">
      <c r="A219" s="38">
        <v>5233</v>
      </c>
      <c r="B219" s="57" t="s">
        <v>199</v>
      </c>
      <c r="C219" s="58">
        <f t="shared" si="80"/>
        <v>0</v>
      </c>
      <c r="D219" s="229"/>
      <c r="E219" s="389"/>
      <c r="F219" s="400">
        <f t="shared" si="82"/>
        <v>0</v>
      </c>
      <c r="G219" s="229"/>
      <c r="H219" s="261"/>
      <c r="I219" s="114">
        <f t="shared" si="83"/>
        <v>0</v>
      </c>
      <c r="J219" s="261"/>
      <c r="K219" s="60"/>
      <c r="L219" s="114">
        <f t="shared" si="84"/>
        <v>0</v>
      </c>
      <c r="M219" s="320"/>
      <c r="N219" s="60"/>
      <c r="O219" s="114">
        <f t="shared" si="85"/>
        <v>0</v>
      </c>
      <c r="P219" s="367"/>
    </row>
    <row r="220" spans="1:16" ht="24" hidden="1" x14ac:dyDescent="0.25">
      <c r="A220" s="38">
        <v>5234</v>
      </c>
      <c r="B220" s="57" t="s">
        <v>200</v>
      </c>
      <c r="C220" s="58">
        <f t="shared" si="80"/>
        <v>0</v>
      </c>
      <c r="D220" s="229"/>
      <c r="E220" s="389"/>
      <c r="F220" s="400">
        <f t="shared" si="82"/>
        <v>0</v>
      </c>
      <c r="G220" s="229"/>
      <c r="H220" s="261"/>
      <c r="I220" s="114">
        <f t="shared" si="83"/>
        <v>0</v>
      </c>
      <c r="J220" s="261"/>
      <c r="K220" s="60"/>
      <c r="L220" s="114">
        <f t="shared" si="84"/>
        <v>0</v>
      </c>
      <c r="M220" s="320"/>
      <c r="N220" s="60"/>
      <c r="O220" s="114">
        <f t="shared" si="85"/>
        <v>0</v>
      </c>
      <c r="P220" s="367"/>
    </row>
    <row r="221" spans="1:16" ht="14.25" hidden="1" customHeight="1" x14ac:dyDescent="0.25">
      <c r="A221" s="38">
        <v>5236</v>
      </c>
      <c r="B221" s="57" t="s">
        <v>201</v>
      </c>
      <c r="C221" s="58">
        <f t="shared" si="80"/>
        <v>0</v>
      </c>
      <c r="D221" s="229"/>
      <c r="E221" s="389"/>
      <c r="F221" s="400">
        <f t="shared" si="82"/>
        <v>0</v>
      </c>
      <c r="G221" s="229"/>
      <c r="H221" s="261"/>
      <c r="I221" s="114">
        <f t="shared" si="83"/>
        <v>0</v>
      </c>
      <c r="J221" s="261"/>
      <c r="K221" s="60"/>
      <c r="L221" s="114">
        <f t="shared" si="84"/>
        <v>0</v>
      </c>
      <c r="M221" s="320"/>
      <c r="N221" s="60"/>
      <c r="O221" s="114">
        <f t="shared" si="85"/>
        <v>0</v>
      </c>
      <c r="P221" s="367"/>
    </row>
    <row r="222" spans="1:16" ht="14.25" hidden="1" customHeight="1" x14ac:dyDescent="0.25">
      <c r="A222" s="38">
        <v>5237</v>
      </c>
      <c r="B222" s="57" t="s">
        <v>202</v>
      </c>
      <c r="C222" s="58">
        <f t="shared" si="80"/>
        <v>0</v>
      </c>
      <c r="D222" s="229"/>
      <c r="E222" s="389"/>
      <c r="F222" s="400">
        <f t="shared" si="82"/>
        <v>0</v>
      </c>
      <c r="G222" s="229"/>
      <c r="H222" s="261"/>
      <c r="I222" s="114">
        <f t="shared" si="83"/>
        <v>0</v>
      </c>
      <c r="J222" s="261"/>
      <c r="K222" s="60"/>
      <c r="L222" s="114">
        <f t="shared" si="84"/>
        <v>0</v>
      </c>
      <c r="M222" s="320"/>
      <c r="N222" s="60"/>
      <c r="O222" s="114">
        <f t="shared" si="85"/>
        <v>0</v>
      </c>
      <c r="P222" s="367"/>
    </row>
    <row r="223" spans="1:16" ht="24" hidden="1" x14ac:dyDescent="0.25">
      <c r="A223" s="38">
        <v>5238</v>
      </c>
      <c r="B223" s="57" t="s">
        <v>203</v>
      </c>
      <c r="C223" s="58">
        <f t="shared" si="80"/>
        <v>0</v>
      </c>
      <c r="D223" s="229"/>
      <c r="E223" s="389"/>
      <c r="F223" s="400">
        <f t="shared" si="82"/>
        <v>0</v>
      </c>
      <c r="G223" s="229"/>
      <c r="H223" s="261"/>
      <c r="I223" s="114">
        <f t="shared" si="83"/>
        <v>0</v>
      </c>
      <c r="J223" s="261"/>
      <c r="K223" s="60"/>
      <c r="L223" s="114">
        <f t="shared" si="84"/>
        <v>0</v>
      </c>
      <c r="M223" s="320"/>
      <c r="N223" s="60"/>
      <c r="O223" s="114">
        <f t="shared" si="85"/>
        <v>0</v>
      </c>
      <c r="P223" s="367"/>
    </row>
    <row r="224" spans="1:16" ht="24" hidden="1" x14ac:dyDescent="0.25">
      <c r="A224" s="38">
        <v>5239</v>
      </c>
      <c r="B224" s="57" t="s">
        <v>204</v>
      </c>
      <c r="C224" s="58">
        <f t="shared" si="80"/>
        <v>0</v>
      </c>
      <c r="D224" s="229"/>
      <c r="E224" s="389"/>
      <c r="F224" s="400">
        <f t="shared" si="82"/>
        <v>0</v>
      </c>
      <c r="G224" s="229"/>
      <c r="H224" s="261"/>
      <c r="I224" s="114">
        <f t="shared" si="83"/>
        <v>0</v>
      </c>
      <c r="J224" s="261"/>
      <c r="K224" s="60"/>
      <c r="L224" s="114">
        <f t="shared" si="84"/>
        <v>0</v>
      </c>
      <c r="M224" s="320"/>
      <c r="N224" s="60"/>
      <c r="O224" s="114">
        <f t="shared" si="85"/>
        <v>0</v>
      </c>
      <c r="P224" s="367"/>
    </row>
    <row r="225" spans="1:16" ht="24" hidden="1" x14ac:dyDescent="0.25">
      <c r="A225" s="112">
        <v>5240</v>
      </c>
      <c r="B225" s="57" t="s">
        <v>205</v>
      </c>
      <c r="C225" s="58">
        <f t="shared" si="80"/>
        <v>0</v>
      </c>
      <c r="D225" s="229"/>
      <c r="E225" s="389"/>
      <c r="F225" s="400">
        <f t="shared" si="82"/>
        <v>0</v>
      </c>
      <c r="G225" s="229"/>
      <c r="H225" s="261"/>
      <c r="I225" s="114">
        <f t="shared" si="83"/>
        <v>0</v>
      </c>
      <c r="J225" s="261"/>
      <c r="K225" s="60"/>
      <c r="L225" s="114">
        <f t="shared" si="84"/>
        <v>0</v>
      </c>
      <c r="M225" s="320"/>
      <c r="N225" s="60"/>
      <c r="O225" s="114">
        <f t="shared" si="85"/>
        <v>0</v>
      </c>
      <c r="P225" s="367"/>
    </row>
    <row r="226" spans="1:16" hidden="1" x14ac:dyDescent="0.25">
      <c r="A226" s="112">
        <v>5250</v>
      </c>
      <c r="B226" s="57" t="s">
        <v>206</v>
      </c>
      <c r="C226" s="58">
        <f t="shared" si="80"/>
        <v>0</v>
      </c>
      <c r="D226" s="229"/>
      <c r="E226" s="389"/>
      <c r="F226" s="400">
        <f t="shared" si="82"/>
        <v>0</v>
      </c>
      <c r="G226" s="229"/>
      <c r="H226" s="261"/>
      <c r="I226" s="114">
        <f t="shared" si="83"/>
        <v>0</v>
      </c>
      <c r="J226" s="261"/>
      <c r="K226" s="60"/>
      <c r="L226" s="114">
        <f t="shared" si="84"/>
        <v>0</v>
      </c>
      <c r="M226" s="320"/>
      <c r="N226" s="60"/>
      <c r="O226" s="114">
        <f t="shared" si="85"/>
        <v>0</v>
      </c>
      <c r="P226" s="367"/>
    </row>
    <row r="227" spans="1:16" hidden="1" x14ac:dyDescent="0.25">
      <c r="A227" s="112">
        <v>5260</v>
      </c>
      <c r="B227" s="57" t="s">
        <v>207</v>
      </c>
      <c r="C227" s="58">
        <f t="shared" si="80"/>
        <v>0</v>
      </c>
      <c r="D227" s="230">
        <f t="shared" ref="D227:O227" si="86">SUM(D228)</f>
        <v>0</v>
      </c>
      <c r="E227" s="392">
        <f t="shared" si="86"/>
        <v>0</v>
      </c>
      <c r="F227" s="400">
        <f t="shared" si="86"/>
        <v>0</v>
      </c>
      <c r="G227" s="230">
        <f t="shared" si="86"/>
        <v>0</v>
      </c>
      <c r="H227" s="121">
        <f t="shared" si="86"/>
        <v>0</v>
      </c>
      <c r="I227" s="114">
        <f t="shared" si="86"/>
        <v>0</v>
      </c>
      <c r="J227" s="121">
        <f t="shared" si="86"/>
        <v>0</v>
      </c>
      <c r="K227" s="113">
        <f t="shared" si="86"/>
        <v>0</v>
      </c>
      <c r="L227" s="114">
        <f t="shared" si="86"/>
        <v>0</v>
      </c>
      <c r="M227" s="58">
        <f t="shared" si="86"/>
        <v>0</v>
      </c>
      <c r="N227" s="113">
        <f t="shared" si="86"/>
        <v>0</v>
      </c>
      <c r="O227" s="114">
        <f t="shared" si="86"/>
        <v>0</v>
      </c>
      <c r="P227" s="367"/>
    </row>
    <row r="228" spans="1:16" ht="24" hidden="1" x14ac:dyDescent="0.25">
      <c r="A228" s="38">
        <v>5269</v>
      </c>
      <c r="B228" s="57" t="s">
        <v>208</v>
      </c>
      <c r="C228" s="58">
        <f t="shared" si="80"/>
        <v>0</v>
      </c>
      <c r="D228" s="229"/>
      <c r="E228" s="389"/>
      <c r="F228" s="400">
        <f>D228+E228</f>
        <v>0</v>
      </c>
      <c r="G228" s="229"/>
      <c r="H228" s="261"/>
      <c r="I228" s="114">
        <f>G228+H228</f>
        <v>0</v>
      </c>
      <c r="J228" s="261"/>
      <c r="K228" s="60"/>
      <c r="L228" s="114">
        <f>J228+K228</f>
        <v>0</v>
      </c>
      <c r="M228" s="320"/>
      <c r="N228" s="60"/>
      <c r="O228" s="114">
        <f>M228+N228</f>
        <v>0</v>
      </c>
      <c r="P228" s="367"/>
    </row>
    <row r="229" spans="1:16" ht="24" hidden="1" x14ac:dyDescent="0.25">
      <c r="A229" s="107">
        <v>5270</v>
      </c>
      <c r="B229" s="78" t="s">
        <v>209</v>
      </c>
      <c r="C229" s="84">
        <f t="shared" si="80"/>
        <v>0</v>
      </c>
      <c r="D229" s="231"/>
      <c r="E229" s="519"/>
      <c r="F229" s="533">
        <f>D229+E229</f>
        <v>0</v>
      </c>
      <c r="G229" s="231"/>
      <c r="H229" s="262"/>
      <c r="I229" s="109">
        <f>G229+H229</f>
        <v>0</v>
      </c>
      <c r="J229" s="262"/>
      <c r="K229" s="115"/>
      <c r="L229" s="109">
        <f>J229+K229</f>
        <v>0</v>
      </c>
      <c r="M229" s="321"/>
      <c r="N229" s="115"/>
      <c r="O229" s="109">
        <f>M229+N229</f>
        <v>0</v>
      </c>
      <c r="P229" s="692"/>
    </row>
    <row r="230" spans="1:16" hidden="1" x14ac:dyDescent="0.25">
      <c r="A230" s="101">
        <v>6000</v>
      </c>
      <c r="B230" s="101" t="s">
        <v>210</v>
      </c>
      <c r="C230" s="102">
        <f t="shared" si="80"/>
        <v>0</v>
      </c>
      <c r="D230" s="226">
        <f t="shared" ref="D230:O230" si="87">D231+D251+D259</f>
        <v>0</v>
      </c>
      <c r="E230" s="386">
        <f t="shared" si="87"/>
        <v>0</v>
      </c>
      <c r="F230" s="410">
        <f t="shared" si="87"/>
        <v>0</v>
      </c>
      <c r="G230" s="226">
        <f t="shared" si="87"/>
        <v>0</v>
      </c>
      <c r="H230" s="259">
        <f t="shared" si="87"/>
        <v>0</v>
      </c>
      <c r="I230" s="104">
        <f t="shared" si="87"/>
        <v>0</v>
      </c>
      <c r="J230" s="259">
        <f t="shared" si="87"/>
        <v>0</v>
      </c>
      <c r="K230" s="103">
        <f t="shared" si="87"/>
        <v>0</v>
      </c>
      <c r="L230" s="104">
        <f t="shared" si="87"/>
        <v>0</v>
      </c>
      <c r="M230" s="102">
        <f t="shared" si="87"/>
        <v>0</v>
      </c>
      <c r="N230" s="103">
        <f t="shared" si="87"/>
        <v>0</v>
      </c>
      <c r="O230" s="104">
        <f t="shared" si="87"/>
        <v>0</v>
      </c>
      <c r="P230" s="694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80"/>
        <v>0</v>
      </c>
      <c r="D231" s="235">
        <f t="shared" ref="D231:O231" si="88">SUM(D232,D233,D235,D238,D244,D245,D246)</f>
        <v>0</v>
      </c>
      <c r="E231" s="606">
        <f t="shared" si="88"/>
        <v>0</v>
      </c>
      <c r="F231" s="607">
        <f t="shared" si="88"/>
        <v>0</v>
      </c>
      <c r="G231" s="235">
        <f t="shared" si="88"/>
        <v>0</v>
      </c>
      <c r="H231" s="266">
        <f t="shared" si="88"/>
        <v>0</v>
      </c>
      <c r="I231" s="289">
        <f t="shared" si="88"/>
        <v>0</v>
      </c>
      <c r="J231" s="266">
        <f t="shared" si="88"/>
        <v>0</v>
      </c>
      <c r="K231" s="131">
        <f t="shared" si="88"/>
        <v>0</v>
      </c>
      <c r="L231" s="289">
        <f t="shared" si="88"/>
        <v>0</v>
      </c>
      <c r="M231" s="130">
        <f t="shared" si="88"/>
        <v>0</v>
      </c>
      <c r="N231" s="131">
        <f t="shared" si="88"/>
        <v>0</v>
      </c>
      <c r="O231" s="289">
        <f t="shared" si="88"/>
        <v>0</v>
      </c>
      <c r="P231" s="701"/>
    </row>
    <row r="232" spans="1:16" ht="24" hidden="1" x14ac:dyDescent="0.25">
      <c r="A232" s="581">
        <v>6220</v>
      </c>
      <c r="B232" s="52" t="s">
        <v>212</v>
      </c>
      <c r="C232" s="53">
        <f t="shared" si="80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366"/>
    </row>
    <row r="233" spans="1:16" hidden="1" x14ac:dyDescent="0.25">
      <c r="A233" s="112">
        <v>6230</v>
      </c>
      <c r="B233" s="57" t="s">
        <v>213</v>
      </c>
      <c r="C233" s="58">
        <f t="shared" si="80"/>
        <v>0</v>
      </c>
      <c r="D233" s="230">
        <f t="shared" ref="D233:O233" si="89">SUM(D234)</f>
        <v>0</v>
      </c>
      <c r="E233" s="392">
        <f t="shared" si="89"/>
        <v>0</v>
      </c>
      <c r="F233" s="400">
        <f t="shared" si="89"/>
        <v>0</v>
      </c>
      <c r="G233" s="230">
        <f t="shared" si="89"/>
        <v>0</v>
      </c>
      <c r="H233" s="121">
        <f t="shared" si="89"/>
        <v>0</v>
      </c>
      <c r="I233" s="114">
        <f t="shared" si="89"/>
        <v>0</v>
      </c>
      <c r="J233" s="121">
        <f t="shared" si="89"/>
        <v>0</v>
      </c>
      <c r="K233" s="113">
        <f t="shared" si="89"/>
        <v>0</v>
      </c>
      <c r="L233" s="114">
        <f t="shared" si="89"/>
        <v>0</v>
      </c>
      <c r="M233" s="58">
        <f t="shared" si="89"/>
        <v>0</v>
      </c>
      <c r="N233" s="113">
        <f t="shared" si="89"/>
        <v>0</v>
      </c>
      <c r="O233" s="114">
        <f t="shared" si="89"/>
        <v>0</v>
      </c>
      <c r="P233" s="367"/>
    </row>
    <row r="234" spans="1:16" ht="24" hidden="1" x14ac:dyDescent="0.25">
      <c r="A234" s="38">
        <v>6239</v>
      </c>
      <c r="B234" s="52" t="s">
        <v>214</v>
      </c>
      <c r="C234" s="58">
        <f t="shared" si="80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366"/>
    </row>
    <row r="235" spans="1:16" ht="24" hidden="1" x14ac:dyDescent="0.25">
      <c r="A235" s="112">
        <v>6240</v>
      </c>
      <c r="B235" s="57" t="s">
        <v>215</v>
      </c>
      <c r="C235" s="58">
        <f t="shared" si="80"/>
        <v>0</v>
      </c>
      <c r="D235" s="230">
        <f t="shared" ref="D235:O235" si="90">SUM(D236:D237)</f>
        <v>0</v>
      </c>
      <c r="E235" s="392">
        <f t="shared" si="90"/>
        <v>0</v>
      </c>
      <c r="F235" s="400">
        <f t="shared" si="90"/>
        <v>0</v>
      </c>
      <c r="G235" s="230">
        <f t="shared" si="90"/>
        <v>0</v>
      </c>
      <c r="H235" s="121">
        <f t="shared" si="90"/>
        <v>0</v>
      </c>
      <c r="I235" s="114">
        <f t="shared" si="90"/>
        <v>0</v>
      </c>
      <c r="J235" s="121">
        <f t="shared" si="90"/>
        <v>0</v>
      </c>
      <c r="K235" s="113">
        <f t="shared" si="90"/>
        <v>0</v>
      </c>
      <c r="L235" s="114">
        <f t="shared" si="90"/>
        <v>0</v>
      </c>
      <c r="M235" s="58">
        <f t="shared" si="90"/>
        <v>0</v>
      </c>
      <c r="N235" s="113">
        <f t="shared" si="90"/>
        <v>0</v>
      </c>
      <c r="O235" s="114">
        <f t="shared" si="90"/>
        <v>0</v>
      </c>
      <c r="P235" s="367"/>
    </row>
    <row r="236" spans="1:16" hidden="1" x14ac:dyDescent="0.25">
      <c r="A236" s="38">
        <v>6241</v>
      </c>
      <c r="B236" s="57" t="s">
        <v>216</v>
      </c>
      <c r="C236" s="58">
        <f t="shared" si="80"/>
        <v>0</v>
      </c>
      <c r="D236" s="229"/>
      <c r="E236" s="389"/>
      <c r="F236" s="400">
        <f>D236+E236</f>
        <v>0</v>
      </c>
      <c r="G236" s="229"/>
      <c r="H236" s="261"/>
      <c r="I236" s="114">
        <f>G236+H236</f>
        <v>0</v>
      </c>
      <c r="J236" s="261"/>
      <c r="K236" s="60"/>
      <c r="L236" s="114">
        <f>J236+K236</f>
        <v>0</v>
      </c>
      <c r="M236" s="320"/>
      <c r="N236" s="60"/>
      <c r="O236" s="114">
        <f>M236+N236</f>
        <v>0</v>
      </c>
      <c r="P236" s="367"/>
    </row>
    <row r="237" spans="1:16" hidden="1" x14ac:dyDescent="0.25">
      <c r="A237" s="38">
        <v>6242</v>
      </c>
      <c r="B237" s="57" t="s">
        <v>217</v>
      </c>
      <c r="C237" s="58">
        <f t="shared" si="80"/>
        <v>0</v>
      </c>
      <c r="D237" s="229"/>
      <c r="E237" s="389"/>
      <c r="F237" s="400">
        <f>D237+E237</f>
        <v>0</v>
      </c>
      <c r="G237" s="229"/>
      <c r="H237" s="261"/>
      <c r="I237" s="114">
        <f>G237+H237</f>
        <v>0</v>
      </c>
      <c r="J237" s="261"/>
      <c r="K237" s="60"/>
      <c r="L237" s="114">
        <f>J237+K237</f>
        <v>0</v>
      </c>
      <c r="M237" s="320"/>
      <c r="N237" s="60"/>
      <c r="O237" s="114">
        <f>M237+N237</f>
        <v>0</v>
      </c>
      <c r="P237" s="367"/>
    </row>
    <row r="238" spans="1:16" ht="25.5" hidden="1" customHeight="1" x14ac:dyDescent="0.25">
      <c r="A238" s="112">
        <v>6250</v>
      </c>
      <c r="B238" s="57" t="s">
        <v>218</v>
      </c>
      <c r="C238" s="58">
        <f t="shared" si="80"/>
        <v>0</v>
      </c>
      <c r="D238" s="230">
        <f t="shared" ref="D238:O238" si="91">SUM(D239:D243)</f>
        <v>0</v>
      </c>
      <c r="E238" s="392">
        <f t="shared" si="91"/>
        <v>0</v>
      </c>
      <c r="F238" s="400">
        <f t="shared" si="91"/>
        <v>0</v>
      </c>
      <c r="G238" s="230">
        <f t="shared" si="91"/>
        <v>0</v>
      </c>
      <c r="H238" s="121">
        <f t="shared" si="91"/>
        <v>0</v>
      </c>
      <c r="I238" s="114">
        <f t="shared" si="91"/>
        <v>0</v>
      </c>
      <c r="J238" s="121">
        <f t="shared" si="91"/>
        <v>0</v>
      </c>
      <c r="K238" s="113">
        <f t="shared" si="91"/>
        <v>0</v>
      </c>
      <c r="L238" s="114">
        <f t="shared" si="91"/>
        <v>0</v>
      </c>
      <c r="M238" s="58">
        <f t="shared" si="91"/>
        <v>0</v>
      </c>
      <c r="N238" s="113">
        <f t="shared" si="91"/>
        <v>0</v>
      </c>
      <c r="O238" s="114">
        <f t="shared" si="91"/>
        <v>0</v>
      </c>
      <c r="P238" s="367"/>
    </row>
    <row r="239" spans="1:16" ht="14.25" hidden="1" customHeight="1" x14ac:dyDescent="0.25">
      <c r="A239" s="38">
        <v>6252</v>
      </c>
      <c r="B239" s="57" t="s">
        <v>219</v>
      </c>
      <c r="C239" s="58">
        <f t="shared" si="80"/>
        <v>0</v>
      </c>
      <c r="D239" s="229"/>
      <c r="E239" s="389"/>
      <c r="F239" s="400">
        <f t="shared" ref="F239:F245" si="92">D239+E239</f>
        <v>0</v>
      </c>
      <c r="G239" s="229"/>
      <c r="H239" s="261"/>
      <c r="I239" s="114">
        <f t="shared" ref="I239:I245" si="93">G239+H239</f>
        <v>0</v>
      </c>
      <c r="J239" s="261"/>
      <c r="K239" s="60"/>
      <c r="L239" s="114">
        <f t="shared" ref="L239:L245" si="94">J239+K239</f>
        <v>0</v>
      </c>
      <c r="M239" s="320"/>
      <c r="N239" s="60"/>
      <c r="O239" s="114">
        <f t="shared" ref="O239:O245" si="95">M239+N239</f>
        <v>0</v>
      </c>
      <c r="P239" s="367"/>
    </row>
    <row r="240" spans="1:16" ht="14.25" hidden="1" customHeight="1" x14ac:dyDescent="0.25">
      <c r="A240" s="38">
        <v>6253</v>
      </c>
      <c r="B240" s="57" t="s">
        <v>220</v>
      </c>
      <c r="C240" s="58">
        <f t="shared" si="80"/>
        <v>0</v>
      </c>
      <c r="D240" s="229"/>
      <c r="E240" s="389"/>
      <c r="F240" s="400">
        <f t="shared" si="92"/>
        <v>0</v>
      </c>
      <c r="G240" s="229"/>
      <c r="H240" s="261"/>
      <c r="I240" s="114">
        <f t="shared" si="93"/>
        <v>0</v>
      </c>
      <c r="J240" s="261"/>
      <c r="K240" s="60"/>
      <c r="L240" s="114">
        <f t="shared" si="94"/>
        <v>0</v>
      </c>
      <c r="M240" s="320"/>
      <c r="N240" s="60"/>
      <c r="O240" s="114">
        <f t="shared" si="95"/>
        <v>0</v>
      </c>
      <c r="P240" s="367"/>
    </row>
    <row r="241" spans="1:16" ht="24" hidden="1" x14ac:dyDescent="0.25">
      <c r="A241" s="38">
        <v>6254</v>
      </c>
      <c r="B241" s="57" t="s">
        <v>221</v>
      </c>
      <c r="C241" s="58">
        <f t="shared" si="80"/>
        <v>0</v>
      </c>
      <c r="D241" s="229"/>
      <c r="E241" s="389"/>
      <c r="F241" s="400">
        <f t="shared" si="92"/>
        <v>0</v>
      </c>
      <c r="G241" s="229"/>
      <c r="H241" s="261"/>
      <c r="I241" s="114">
        <f t="shared" si="93"/>
        <v>0</v>
      </c>
      <c r="J241" s="261"/>
      <c r="K241" s="60"/>
      <c r="L241" s="114">
        <f t="shared" si="94"/>
        <v>0</v>
      </c>
      <c r="M241" s="320"/>
      <c r="N241" s="60"/>
      <c r="O241" s="114">
        <f t="shared" si="95"/>
        <v>0</v>
      </c>
      <c r="P241" s="367"/>
    </row>
    <row r="242" spans="1:16" ht="24" hidden="1" x14ac:dyDescent="0.25">
      <c r="A242" s="38">
        <v>6255</v>
      </c>
      <c r="B242" s="57" t="s">
        <v>222</v>
      </c>
      <c r="C242" s="58">
        <f t="shared" si="80"/>
        <v>0</v>
      </c>
      <c r="D242" s="229"/>
      <c r="E242" s="389"/>
      <c r="F242" s="400">
        <f t="shared" si="92"/>
        <v>0</v>
      </c>
      <c r="G242" s="229"/>
      <c r="H242" s="261"/>
      <c r="I242" s="114">
        <f t="shared" si="93"/>
        <v>0</v>
      </c>
      <c r="J242" s="261"/>
      <c r="K242" s="60"/>
      <c r="L242" s="114">
        <f t="shared" si="94"/>
        <v>0</v>
      </c>
      <c r="M242" s="320"/>
      <c r="N242" s="60"/>
      <c r="O242" s="114">
        <f t="shared" si="95"/>
        <v>0</v>
      </c>
      <c r="P242" s="367"/>
    </row>
    <row r="243" spans="1:16" hidden="1" x14ac:dyDescent="0.25">
      <c r="A243" s="38">
        <v>6259</v>
      </c>
      <c r="B243" s="57" t="s">
        <v>223</v>
      </c>
      <c r="C243" s="58">
        <f t="shared" si="80"/>
        <v>0</v>
      </c>
      <c r="D243" s="229"/>
      <c r="E243" s="389"/>
      <c r="F243" s="400">
        <f t="shared" si="92"/>
        <v>0</v>
      </c>
      <c r="G243" s="229"/>
      <c r="H243" s="261"/>
      <c r="I243" s="114">
        <f t="shared" si="93"/>
        <v>0</v>
      </c>
      <c r="J243" s="261"/>
      <c r="K243" s="60"/>
      <c r="L243" s="114">
        <f t="shared" si="94"/>
        <v>0</v>
      </c>
      <c r="M243" s="320"/>
      <c r="N243" s="60"/>
      <c r="O243" s="114">
        <f t="shared" si="95"/>
        <v>0</v>
      </c>
      <c r="P243" s="367"/>
    </row>
    <row r="244" spans="1:16" ht="24" hidden="1" x14ac:dyDescent="0.25">
      <c r="A244" s="112">
        <v>6260</v>
      </c>
      <c r="B244" s="57" t="s">
        <v>224</v>
      </c>
      <c r="C244" s="58">
        <f t="shared" si="80"/>
        <v>0</v>
      </c>
      <c r="D244" s="229"/>
      <c r="E244" s="389"/>
      <c r="F244" s="400">
        <f t="shared" si="92"/>
        <v>0</v>
      </c>
      <c r="G244" s="229"/>
      <c r="H244" s="261"/>
      <c r="I244" s="114">
        <f t="shared" si="93"/>
        <v>0</v>
      </c>
      <c r="J244" s="261"/>
      <c r="K244" s="60"/>
      <c r="L244" s="114">
        <f t="shared" si="94"/>
        <v>0</v>
      </c>
      <c r="M244" s="320"/>
      <c r="N244" s="60"/>
      <c r="O244" s="114">
        <f t="shared" si="95"/>
        <v>0</v>
      </c>
      <c r="P244" s="367"/>
    </row>
    <row r="245" spans="1:16" hidden="1" x14ac:dyDescent="0.25">
      <c r="A245" s="112">
        <v>6270</v>
      </c>
      <c r="B245" s="57" t="s">
        <v>225</v>
      </c>
      <c r="C245" s="58">
        <f t="shared" si="80"/>
        <v>0</v>
      </c>
      <c r="D245" s="229"/>
      <c r="E245" s="389"/>
      <c r="F245" s="400">
        <f t="shared" si="92"/>
        <v>0</v>
      </c>
      <c r="G245" s="229"/>
      <c r="H245" s="261"/>
      <c r="I245" s="114">
        <f t="shared" si="93"/>
        <v>0</v>
      </c>
      <c r="J245" s="261"/>
      <c r="K245" s="60"/>
      <c r="L245" s="114">
        <f t="shared" si="94"/>
        <v>0</v>
      </c>
      <c r="M245" s="320"/>
      <c r="N245" s="60"/>
      <c r="O245" s="114">
        <f t="shared" si="95"/>
        <v>0</v>
      </c>
      <c r="P245" s="367"/>
    </row>
    <row r="246" spans="1:16" ht="24" hidden="1" x14ac:dyDescent="0.25">
      <c r="A246" s="581">
        <v>6290</v>
      </c>
      <c r="B246" s="52" t="s">
        <v>226</v>
      </c>
      <c r="C246" s="127">
        <f t="shared" si="80"/>
        <v>0</v>
      </c>
      <c r="D246" s="232">
        <f>SUM(D247:D250)</f>
        <v>0</v>
      </c>
      <c r="E246" s="388">
        <f t="shared" ref="E246:O246" si="96">SUM(E247:E250)</f>
        <v>0</v>
      </c>
      <c r="F246" s="411">
        <f t="shared" si="96"/>
        <v>0</v>
      </c>
      <c r="G246" s="232">
        <f t="shared" si="96"/>
        <v>0</v>
      </c>
      <c r="H246" s="263">
        <f t="shared" si="96"/>
        <v>0</v>
      </c>
      <c r="I246" s="120">
        <f t="shared" si="96"/>
        <v>0</v>
      </c>
      <c r="J246" s="263">
        <f t="shared" si="96"/>
        <v>0</v>
      </c>
      <c r="K246" s="119">
        <f t="shared" si="96"/>
        <v>0</v>
      </c>
      <c r="L246" s="120">
        <f t="shared" si="96"/>
        <v>0</v>
      </c>
      <c r="M246" s="127">
        <f t="shared" si="96"/>
        <v>0</v>
      </c>
      <c r="N246" s="300">
        <f t="shared" si="96"/>
        <v>0</v>
      </c>
      <c r="O246" s="305">
        <f t="shared" si="96"/>
        <v>0</v>
      </c>
      <c r="P246" s="704"/>
    </row>
    <row r="247" spans="1:16" hidden="1" x14ac:dyDescent="0.25">
      <c r="A247" s="38">
        <v>6291</v>
      </c>
      <c r="B247" s="57" t="s">
        <v>227</v>
      </c>
      <c r="C247" s="58">
        <f t="shared" si="80"/>
        <v>0</v>
      </c>
      <c r="D247" s="229"/>
      <c r="E247" s="389"/>
      <c r="F247" s="400">
        <f>D247+E247</f>
        <v>0</v>
      </c>
      <c r="G247" s="229"/>
      <c r="H247" s="261"/>
      <c r="I247" s="114">
        <f>G247+H247</f>
        <v>0</v>
      </c>
      <c r="J247" s="261"/>
      <c r="K247" s="60"/>
      <c r="L247" s="114">
        <f>J247+K247</f>
        <v>0</v>
      </c>
      <c r="M247" s="320"/>
      <c r="N247" s="60"/>
      <c r="O247" s="114">
        <f>M247+N247</f>
        <v>0</v>
      </c>
      <c r="P247" s="367"/>
    </row>
    <row r="248" spans="1:16" hidden="1" x14ac:dyDescent="0.25">
      <c r="A248" s="38">
        <v>6292</v>
      </c>
      <c r="B248" s="57" t="s">
        <v>228</v>
      </c>
      <c r="C248" s="58">
        <f t="shared" si="80"/>
        <v>0</v>
      </c>
      <c r="D248" s="229"/>
      <c r="E248" s="389"/>
      <c r="F248" s="400">
        <f>D248+E248</f>
        <v>0</v>
      </c>
      <c r="G248" s="229"/>
      <c r="H248" s="261"/>
      <c r="I248" s="114">
        <f>G248+H248</f>
        <v>0</v>
      </c>
      <c r="J248" s="261"/>
      <c r="K248" s="60"/>
      <c r="L248" s="114">
        <f>J248+K248</f>
        <v>0</v>
      </c>
      <c r="M248" s="320"/>
      <c r="N248" s="60"/>
      <c r="O248" s="114">
        <f>M248+N248</f>
        <v>0</v>
      </c>
      <c r="P248" s="367"/>
    </row>
    <row r="249" spans="1:16" ht="72" hidden="1" x14ac:dyDescent="0.25">
      <c r="A249" s="38">
        <v>6296</v>
      </c>
      <c r="B249" s="57" t="s">
        <v>229</v>
      </c>
      <c r="C249" s="58">
        <f t="shared" si="80"/>
        <v>0</v>
      </c>
      <c r="D249" s="229"/>
      <c r="E249" s="389"/>
      <c r="F249" s="400">
        <f>D249+E249</f>
        <v>0</v>
      </c>
      <c r="G249" s="229"/>
      <c r="H249" s="261"/>
      <c r="I249" s="114">
        <f>G249+H249</f>
        <v>0</v>
      </c>
      <c r="J249" s="261"/>
      <c r="K249" s="60"/>
      <c r="L249" s="114">
        <f>J249+K249</f>
        <v>0</v>
      </c>
      <c r="M249" s="320"/>
      <c r="N249" s="60"/>
      <c r="O249" s="114">
        <f>M249+N249</f>
        <v>0</v>
      </c>
      <c r="P249" s="367"/>
    </row>
    <row r="250" spans="1:16" ht="39.75" hidden="1" customHeight="1" x14ac:dyDescent="0.25">
      <c r="A250" s="38">
        <v>6299</v>
      </c>
      <c r="B250" s="57" t="s">
        <v>230</v>
      </c>
      <c r="C250" s="58">
        <f t="shared" si="80"/>
        <v>0</v>
      </c>
      <c r="D250" s="229"/>
      <c r="E250" s="389"/>
      <c r="F250" s="400">
        <f>D250+E250</f>
        <v>0</v>
      </c>
      <c r="G250" s="229"/>
      <c r="H250" s="261"/>
      <c r="I250" s="114">
        <f>G250+H250</f>
        <v>0</v>
      </c>
      <c r="J250" s="261"/>
      <c r="K250" s="60"/>
      <c r="L250" s="114">
        <f>J250+K250</f>
        <v>0</v>
      </c>
      <c r="M250" s="320"/>
      <c r="N250" s="60"/>
      <c r="O250" s="114">
        <f>M250+N250</f>
        <v>0</v>
      </c>
      <c r="P250" s="367"/>
    </row>
    <row r="251" spans="1:16" hidden="1" x14ac:dyDescent="0.25">
      <c r="A251" s="46">
        <v>6300</v>
      </c>
      <c r="B251" s="105" t="s">
        <v>231</v>
      </c>
      <c r="C251" s="47">
        <f t="shared" si="80"/>
        <v>0</v>
      </c>
      <c r="D251" s="227">
        <f>SUM(D252,D257,D258)</f>
        <v>0</v>
      </c>
      <c r="E251" s="387">
        <f t="shared" ref="E251:O251" si="97">SUM(E252,E257,E258)</f>
        <v>0</v>
      </c>
      <c r="F251" s="402">
        <f t="shared" si="97"/>
        <v>0</v>
      </c>
      <c r="G251" s="227">
        <f t="shared" si="97"/>
        <v>0</v>
      </c>
      <c r="H251" s="106">
        <f t="shared" si="97"/>
        <v>0</v>
      </c>
      <c r="I251" s="117">
        <f t="shared" si="97"/>
        <v>0</v>
      </c>
      <c r="J251" s="106">
        <f t="shared" si="97"/>
        <v>0</v>
      </c>
      <c r="K251" s="50">
        <f t="shared" si="97"/>
        <v>0</v>
      </c>
      <c r="L251" s="117">
        <f t="shared" si="97"/>
        <v>0</v>
      </c>
      <c r="M251" s="164">
        <f t="shared" si="97"/>
        <v>0</v>
      </c>
      <c r="N251" s="165">
        <f t="shared" si="97"/>
        <v>0</v>
      </c>
      <c r="O251" s="166">
        <f t="shared" si="97"/>
        <v>0</v>
      </c>
      <c r="P251" s="695"/>
    </row>
    <row r="252" spans="1:16" ht="24" hidden="1" x14ac:dyDescent="0.25">
      <c r="A252" s="581">
        <v>6320</v>
      </c>
      <c r="B252" s="52" t="s">
        <v>303</v>
      </c>
      <c r="C252" s="127">
        <f t="shared" si="80"/>
        <v>0</v>
      </c>
      <c r="D252" s="232">
        <f>SUM(D253:D256)</f>
        <v>0</v>
      </c>
      <c r="E252" s="388">
        <f t="shared" ref="E252:O252" si="98">SUM(E253:E256)</f>
        <v>0</v>
      </c>
      <c r="F252" s="411">
        <f t="shared" si="98"/>
        <v>0</v>
      </c>
      <c r="G252" s="232">
        <f t="shared" si="98"/>
        <v>0</v>
      </c>
      <c r="H252" s="263">
        <f t="shared" si="98"/>
        <v>0</v>
      </c>
      <c r="I252" s="120">
        <f t="shared" si="98"/>
        <v>0</v>
      </c>
      <c r="J252" s="263">
        <f t="shared" si="98"/>
        <v>0</v>
      </c>
      <c r="K252" s="119">
        <f t="shared" si="98"/>
        <v>0</v>
      </c>
      <c r="L252" s="120">
        <f t="shared" si="98"/>
        <v>0</v>
      </c>
      <c r="M252" s="53">
        <f t="shared" si="98"/>
        <v>0</v>
      </c>
      <c r="N252" s="119">
        <f t="shared" si="98"/>
        <v>0</v>
      </c>
      <c r="O252" s="120">
        <f t="shared" si="98"/>
        <v>0</v>
      </c>
      <c r="P252" s="366"/>
    </row>
    <row r="253" spans="1:16" hidden="1" x14ac:dyDescent="0.25">
      <c r="A253" s="38">
        <v>6322</v>
      </c>
      <c r="B253" s="57" t="s">
        <v>232</v>
      </c>
      <c r="C253" s="58">
        <f t="shared" si="80"/>
        <v>0</v>
      </c>
      <c r="D253" s="229"/>
      <c r="E253" s="389"/>
      <c r="F253" s="400">
        <f t="shared" ref="F253:F258" si="99">D253+E253</f>
        <v>0</v>
      </c>
      <c r="G253" s="229"/>
      <c r="H253" s="261"/>
      <c r="I253" s="114">
        <f t="shared" ref="I253:I258" si="100">G253+H253</f>
        <v>0</v>
      </c>
      <c r="J253" s="261"/>
      <c r="K253" s="60"/>
      <c r="L253" s="114">
        <f t="shared" ref="L253:L258" si="101">J253+K253</f>
        <v>0</v>
      </c>
      <c r="M253" s="320"/>
      <c r="N253" s="60"/>
      <c r="O253" s="114">
        <f t="shared" ref="O253:O258" si="102">M253+N253</f>
        <v>0</v>
      </c>
      <c r="P253" s="367"/>
    </row>
    <row r="254" spans="1:16" ht="24" hidden="1" x14ac:dyDescent="0.25">
      <c r="A254" s="38">
        <v>6323</v>
      </c>
      <c r="B254" s="57" t="s">
        <v>233</v>
      </c>
      <c r="C254" s="58">
        <f t="shared" si="80"/>
        <v>0</v>
      </c>
      <c r="D254" s="229"/>
      <c r="E254" s="389"/>
      <c r="F254" s="400">
        <f t="shared" si="99"/>
        <v>0</v>
      </c>
      <c r="G254" s="229"/>
      <c r="H254" s="261"/>
      <c r="I254" s="114">
        <f t="shared" si="100"/>
        <v>0</v>
      </c>
      <c r="J254" s="261"/>
      <c r="K254" s="60"/>
      <c r="L254" s="114">
        <f t="shared" si="101"/>
        <v>0</v>
      </c>
      <c r="M254" s="320"/>
      <c r="N254" s="60"/>
      <c r="O254" s="114">
        <f t="shared" si="102"/>
        <v>0</v>
      </c>
      <c r="P254" s="367"/>
    </row>
    <row r="255" spans="1:16" ht="24" hidden="1" x14ac:dyDescent="0.25">
      <c r="A255" s="38">
        <v>6324</v>
      </c>
      <c r="B255" s="57" t="s">
        <v>287</v>
      </c>
      <c r="C255" s="58">
        <f t="shared" si="80"/>
        <v>0</v>
      </c>
      <c r="D255" s="229"/>
      <c r="E255" s="389"/>
      <c r="F255" s="400">
        <f t="shared" si="99"/>
        <v>0</v>
      </c>
      <c r="G255" s="229"/>
      <c r="H255" s="261"/>
      <c r="I255" s="114">
        <f t="shared" si="100"/>
        <v>0</v>
      </c>
      <c r="J255" s="261"/>
      <c r="K255" s="60"/>
      <c r="L255" s="114">
        <f t="shared" si="101"/>
        <v>0</v>
      </c>
      <c r="M255" s="320"/>
      <c r="N255" s="60"/>
      <c r="O255" s="114">
        <f t="shared" si="102"/>
        <v>0</v>
      </c>
      <c r="P255" s="367"/>
    </row>
    <row r="256" spans="1:16" hidden="1" x14ac:dyDescent="0.25">
      <c r="A256" s="33">
        <v>6329</v>
      </c>
      <c r="B256" s="52" t="s">
        <v>288</v>
      </c>
      <c r="C256" s="53">
        <f t="shared" si="80"/>
        <v>0</v>
      </c>
      <c r="D256" s="228"/>
      <c r="E256" s="393"/>
      <c r="F256" s="411">
        <f t="shared" si="99"/>
        <v>0</v>
      </c>
      <c r="G256" s="228"/>
      <c r="H256" s="260"/>
      <c r="I256" s="120">
        <f t="shared" si="100"/>
        <v>0</v>
      </c>
      <c r="J256" s="260"/>
      <c r="K256" s="55"/>
      <c r="L256" s="120">
        <f t="shared" si="101"/>
        <v>0</v>
      </c>
      <c r="M256" s="319"/>
      <c r="N256" s="55"/>
      <c r="O256" s="120">
        <f t="shared" si="102"/>
        <v>0</v>
      </c>
      <c r="P256" s="366"/>
    </row>
    <row r="257" spans="1:16" ht="24" hidden="1" x14ac:dyDescent="0.25">
      <c r="A257" s="142">
        <v>6330</v>
      </c>
      <c r="B257" s="143" t="s">
        <v>234</v>
      </c>
      <c r="C257" s="127">
        <f t="shared" si="80"/>
        <v>0</v>
      </c>
      <c r="D257" s="234"/>
      <c r="E257" s="604"/>
      <c r="F257" s="605">
        <f t="shared" si="99"/>
        <v>0</v>
      </c>
      <c r="G257" s="234"/>
      <c r="H257" s="265"/>
      <c r="I257" s="305">
        <f t="shared" si="100"/>
        <v>0</v>
      </c>
      <c r="J257" s="265"/>
      <c r="K257" s="129"/>
      <c r="L257" s="305">
        <f t="shared" si="101"/>
        <v>0</v>
      </c>
      <c r="M257" s="323"/>
      <c r="N257" s="129"/>
      <c r="O257" s="305">
        <f t="shared" si="102"/>
        <v>0</v>
      </c>
      <c r="P257" s="704"/>
    </row>
    <row r="258" spans="1:16" hidden="1" x14ac:dyDescent="0.25">
      <c r="A258" s="112">
        <v>6360</v>
      </c>
      <c r="B258" s="57" t="s">
        <v>235</v>
      </c>
      <c r="C258" s="58">
        <f t="shared" si="80"/>
        <v>0</v>
      </c>
      <c r="D258" s="229"/>
      <c r="E258" s="389"/>
      <c r="F258" s="400">
        <f t="shared" si="99"/>
        <v>0</v>
      </c>
      <c r="G258" s="229"/>
      <c r="H258" s="261"/>
      <c r="I258" s="114">
        <f t="shared" si="100"/>
        <v>0</v>
      </c>
      <c r="J258" s="261"/>
      <c r="K258" s="60"/>
      <c r="L258" s="114">
        <f t="shared" si="101"/>
        <v>0</v>
      </c>
      <c r="M258" s="320"/>
      <c r="N258" s="60"/>
      <c r="O258" s="114">
        <f t="shared" si="102"/>
        <v>0</v>
      </c>
      <c r="P258" s="367"/>
    </row>
    <row r="259" spans="1:16" ht="36" hidden="1" x14ac:dyDescent="0.25">
      <c r="A259" s="46">
        <v>6400</v>
      </c>
      <c r="B259" s="105" t="s">
        <v>236</v>
      </c>
      <c r="C259" s="47">
        <f t="shared" si="80"/>
        <v>0</v>
      </c>
      <c r="D259" s="227">
        <f>SUM(D260,D264)</f>
        <v>0</v>
      </c>
      <c r="E259" s="387">
        <f t="shared" ref="E259:O259" si="103">SUM(E260,E264)</f>
        <v>0</v>
      </c>
      <c r="F259" s="402">
        <f t="shared" si="103"/>
        <v>0</v>
      </c>
      <c r="G259" s="227">
        <f t="shared" si="103"/>
        <v>0</v>
      </c>
      <c r="H259" s="106">
        <f t="shared" si="103"/>
        <v>0</v>
      </c>
      <c r="I259" s="117">
        <f t="shared" si="103"/>
        <v>0</v>
      </c>
      <c r="J259" s="106">
        <f t="shared" si="103"/>
        <v>0</v>
      </c>
      <c r="K259" s="50">
        <f t="shared" si="103"/>
        <v>0</v>
      </c>
      <c r="L259" s="117">
        <f t="shared" si="103"/>
        <v>0</v>
      </c>
      <c r="M259" s="164">
        <f t="shared" si="103"/>
        <v>0</v>
      </c>
      <c r="N259" s="165">
        <f t="shared" si="103"/>
        <v>0</v>
      </c>
      <c r="O259" s="166">
        <f t="shared" si="103"/>
        <v>0</v>
      </c>
      <c r="P259" s="695"/>
    </row>
    <row r="260" spans="1:16" ht="24" hidden="1" x14ac:dyDescent="0.25">
      <c r="A260" s="581">
        <v>6410</v>
      </c>
      <c r="B260" s="52" t="s">
        <v>237</v>
      </c>
      <c r="C260" s="53">
        <f t="shared" si="80"/>
        <v>0</v>
      </c>
      <c r="D260" s="232">
        <f>SUM(D261:D263)</f>
        <v>0</v>
      </c>
      <c r="E260" s="388">
        <f t="shared" ref="E260:O260" si="104">SUM(E261:E263)</f>
        <v>0</v>
      </c>
      <c r="F260" s="411">
        <f t="shared" si="104"/>
        <v>0</v>
      </c>
      <c r="G260" s="232">
        <f t="shared" si="104"/>
        <v>0</v>
      </c>
      <c r="H260" s="263">
        <f t="shared" si="104"/>
        <v>0</v>
      </c>
      <c r="I260" s="120">
        <f t="shared" si="104"/>
        <v>0</v>
      </c>
      <c r="J260" s="263">
        <f t="shared" si="104"/>
        <v>0</v>
      </c>
      <c r="K260" s="119">
        <f t="shared" si="104"/>
        <v>0</v>
      </c>
      <c r="L260" s="120">
        <f t="shared" si="104"/>
        <v>0</v>
      </c>
      <c r="M260" s="64">
        <f t="shared" si="104"/>
        <v>0</v>
      </c>
      <c r="N260" s="299">
        <f t="shared" si="104"/>
        <v>0</v>
      </c>
      <c r="O260" s="304">
        <f t="shared" si="104"/>
        <v>0</v>
      </c>
      <c r="P260" s="702"/>
    </row>
    <row r="261" spans="1:16" hidden="1" x14ac:dyDescent="0.25">
      <c r="A261" s="38">
        <v>6411</v>
      </c>
      <c r="B261" s="145" t="s">
        <v>238</v>
      </c>
      <c r="C261" s="58">
        <f t="shared" si="80"/>
        <v>0</v>
      </c>
      <c r="D261" s="229"/>
      <c r="E261" s="389"/>
      <c r="F261" s="400">
        <f>D261+E261</f>
        <v>0</v>
      </c>
      <c r="G261" s="229"/>
      <c r="H261" s="261"/>
      <c r="I261" s="114">
        <f>G261+H261</f>
        <v>0</v>
      </c>
      <c r="J261" s="261"/>
      <c r="K261" s="60"/>
      <c r="L261" s="114">
        <f>J261+K261</f>
        <v>0</v>
      </c>
      <c r="M261" s="320"/>
      <c r="N261" s="60"/>
      <c r="O261" s="114">
        <f>M261+N261</f>
        <v>0</v>
      </c>
      <c r="P261" s="367"/>
    </row>
    <row r="262" spans="1:16" ht="36" hidden="1" x14ac:dyDescent="0.25">
      <c r="A262" s="38">
        <v>6412</v>
      </c>
      <c r="B262" s="57" t="s">
        <v>239</v>
      </c>
      <c r="C262" s="58">
        <f t="shared" si="80"/>
        <v>0</v>
      </c>
      <c r="D262" s="229"/>
      <c r="E262" s="389"/>
      <c r="F262" s="400">
        <f>D262+E262</f>
        <v>0</v>
      </c>
      <c r="G262" s="229"/>
      <c r="H262" s="261"/>
      <c r="I262" s="114">
        <f>G262+H262</f>
        <v>0</v>
      </c>
      <c r="J262" s="261"/>
      <c r="K262" s="60"/>
      <c r="L262" s="114">
        <f>J262+K262</f>
        <v>0</v>
      </c>
      <c r="M262" s="320"/>
      <c r="N262" s="60"/>
      <c r="O262" s="114">
        <f>M262+N262</f>
        <v>0</v>
      </c>
      <c r="P262" s="367"/>
    </row>
    <row r="263" spans="1:16" ht="36" hidden="1" x14ac:dyDescent="0.25">
      <c r="A263" s="38">
        <v>6419</v>
      </c>
      <c r="B263" s="57" t="s">
        <v>240</v>
      </c>
      <c r="C263" s="58">
        <f t="shared" si="80"/>
        <v>0</v>
      </c>
      <c r="D263" s="229"/>
      <c r="E263" s="389"/>
      <c r="F263" s="400">
        <f>D263+E263</f>
        <v>0</v>
      </c>
      <c r="G263" s="229"/>
      <c r="H263" s="261"/>
      <c r="I263" s="114">
        <f>G263+H263</f>
        <v>0</v>
      </c>
      <c r="J263" s="261"/>
      <c r="K263" s="60"/>
      <c r="L263" s="114">
        <f>J263+K263</f>
        <v>0</v>
      </c>
      <c r="M263" s="320"/>
      <c r="N263" s="60"/>
      <c r="O263" s="114">
        <f>M263+N263</f>
        <v>0</v>
      </c>
      <c r="P263" s="367"/>
    </row>
    <row r="264" spans="1:16" ht="36" hidden="1" x14ac:dyDescent="0.25">
      <c r="A264" s="112">
        <v>6420</v>
      </c>
      <c r="B264" s="57" t="s">
        <v>241</v>
      </c>
      <c r="C264" s="58">
        <f t="shared" si="80"/>
        <v>0</v>
      </c>
      <c r="D264" s="230">
        <f t="shared" ref="D264:O264" si="105">SUM(D265:D268)</f>
        <v>0</v>
      </c>
      <c r="E264" s="392">
        <f t="shared" si="105"/>
        <v>0</v>
      </c>
      <c r="F264" s="400">
        <f t="shared" si="105"/>
        <v>0</v>
      </c>
      <c r="G264" s="230">
        <f t="shared" si="105"/>
        <v>0</v>
      </c>
      <c r="H264" s="121">
        <f t="shared" si="105"/>
        <v>0</v>
      </c>
      <c r="I264" s="114">
        <f t="shared" si="105"/>
        <v>0</v>
      </c>
      <c r="J264" s="121">
        <f t="shared" si="105"/>
        <v>0</v>
      </c>
      <c r="K264" s="113">
        <f t="shared" si="105"/>
        <v>0</v>
      </c>
      <c r="L264" s="114">
        <f t="shared" si="105"/>
        <v>0</v>
      </c>
      <c r="M264" s="58">
        <f t="shared" si="105"/>
        <v>0</v>
      </c>
      <c r="N264" s="113">
        <f t="shared" si="105"/>
        <v>0</v>
      </c>
      <c r="O264" s="114">
        <f t="shared" si="105"/>
        <v>0</v>
      </c>
      <c r="P264" s="367"/>
    </row>
    <row r="265" spans="1:16" hidden="1" x14ac:dyDescent="0.25">
      <c r="A265" s="38">
        <v>6421</v>
      </c>
      <c r="B265" s="57" t="s">
        <v>242</v>
      </c>
      <c r="C265" s="58">
        <f t="shared" si="80"/>
        <v>0</v>
      </c>
      <c r="D265" s="229"/>
      <c r="E265" s="389"/>
      <c r="F265" s="400">
        <f>D265+E265</f>
        <v>0</v>
      </c>
      <c r="G265" s="229"/>
      <c r="H265" s="261"/>
      <c r="I265" s="114">
        <f>G265+H265</f>
        <v>0</v>
      </c>
      <c r="J265" s="261"/>
      <c r="K265" s="60"/>
      <c r="L265" s="114">
        <f>J265+K265</f>
        <v>0</v>
      </c>
      <c r="M265" s="320"/>
      <c r="N265" s="60"/>
      <c r="O265" s="114">
        <f>M265+N265</f>
        <v>0</v>
      </c>
      <c r="P265" s="367"/>
    </row>
    <row r="266" spans="1:16" hidden="1" x14ac:dyDescent="0.25">
      <c r="A266" s="38">
        <v>6422</v>
      </c>
      <c r="B266" s="57" t="s">
        <v>243</v>
      </c>
      <c r="C266" s="58">
        <f t="shared" si="80"/>
        <v>0</v>
      </c>
      <c r="D266" s="229">
        <v>0</v>
      </c>
      <c r="E266" s="389"/>
      <c r="F266" s="400">
        <f>D266+E266</f>
        <v>0</v>
      </c>
      <c r="G266" s="229"/>
      <c r="H266" s="261"/>
      <c r="I266" s="114">
        <f>G266+H266</f>
        <v>0</v>
      </c>
      <c r="J266" s="261"/>
      <c r="K266" s="60"/>
      <c r="L266" s="114">
        <f>J266+K266</f>
        <v>0</v>
      </c>
      <c r="M266" s="320"/>
      <c r="N266" s="60"/>
      <c r="O266" s="114">
        <f>M266+N266</f>
        <v>0</v>
      </c>
      <c r="P266" s="692"/>
    </row>
    <row r="267" spans="1:16" ht="13.5" hidden="1" customHeight="1" x14ac:dyDescent="0.25">
      <c r="A267" s="38">
        <v>6423</v>
      </c>
      <c r="B267" s="57" t="s">
        <v>244</v>
      </c>
      <c r="C267" s="58">
        <f t="shared" si="80"/>
        <v>0</v>
      </c>
      <c r="D267" s="229"/>
      <c r="E267" s="389"/>
      <c r="F267" s="400">
        <f>D267+E267</f>
        <v>0</v>
      </c>
      <c r="G267" s="229"/>
      <c r="H267" s="261"/>
      <c r="I267" s="114">
        <f>G267+H267</f>
        <v>0</v>
      </c>
      <c r="J267" s="261"/>
      <c r="K267" s="60"/>
      <c r="L267" s="114">
        <f>J267+K267</f>
        <v>0</v>
      </c>
      <c r="M267" s="320"/>
      <c r="N267" s="60"/>
      <c r="O267" s="114">
        <f>M267+N267</f>
        <v>0</v>
      </c>
      <c r="P267" s="367"/>
    </row>
    <row r="268" spans="1:16" ht="36" hidden="1" x14ac:dyDescent="0.25">
      <c r="A268" s="38">
        <v>6424</v>
      </c>
      <c r="B268" s="57" t="s">
        <v>245</v>
      </c>
      <c r="C268" s="58">
        <f t="shared" si="80"/>
        <v>0</v>
      </c>
      <c r="D268" s="229"/>
      <c r="E268" s="389"/>
      <c r="F268" s="400">
        <f>D268+E268</f>
        <v>0</v>
      </c>
      <c r="G268" s="229"/>
      <c r="H268" s="261"/>
      <c r="I268" s="114">
        <f>G268+H268</f>
        <v>0</v>
      </c>
      <c r="J268" s="261"/>
      <c r="K268" s="60"/>
      <c r="L268" s="114">
        <f>J268+K268</f>
        <v>0</v>
      </c>
      <c r="M268" s="320"/>
      <c r="N268" s="60"/>
      <c r="O268" s="114">
        <f>M268+N268</f>
        <v>0</v>
      </c>
      <c r="P268" s="367"/>
    </row>
    <row r="269" spans="1:16" ht="36" hidden="1" x14ac:dyDescent="0.25">
      <c r="A269" s="148">
        <v>7000</v>
      </c>
      <c r="B269" s="148" t="s">
        <v>246</v>
      </c>
      <c r="C269" s="150">
        <f t="shared" si="80"/>
        <v>0</v>
      </c>
      <c r="D269" s="236">
        <f t="shared" ref="D269:O269" si="106">SUM(D270,D281)</f>
        <v>0</v>
      </c>
      <c r="E269" s="391">
        <f t="shared" si="106"/>
        <v>0</v>
      </c>
      <c r="F269" s="412">
        <f t="shared" si="106"/>
        <v>0</v>
      </c>
      <c r="G269" s="236">
        <f t="shared" si="106"/>
        <v>0</v>
      </c>
      <c r="H269" s="267">
        <f t="shared" si="106"/>
        <v>0</v>
      </c>
      <c r="I269" s="483">
        <f t="shared" si="106"/>
        <v>0</v>
      </c>
      <c r="J269" s="267">
        <f t="shared" si="106"/>
        <v>0</v>
      </c>
      <c r="K269" s="481">
        <f t="shared" si="106"/>
        <v>0</v>
      </c>
      <c r="L269" s="483">
        <f t="shared" si="106"/>
        <v>0</v>
      </c>
      <c r="M269" s="325">
        <f t="shared" si="106"/>
        <v>0</v>
      </c>
      <c r="N269" s="302">
        <f t="shared" si="106"/>
        <v>0</v>
      </c>
      <c r="O269" s="307">
        <f t="shared" si="106"/>
        <v>0</v>
      </c>
      <c r="P269" s="706"/>
    </row>
    <row r="270" spans="1:16" ht="24" hidden="1" x14ac:dyDescent="0.25">
      <c r="A270" s="46">
        <v>7200</v>
      </c>
      <c r="B270" s="105" t="s">
        <v>247</v>
      </c>
      <c r="C270" s="47">
        <f t="shared" si="80"/>
        <v>0</v>
      </c>
      <c r="D270" s="227">
        <f t="shared" ref="D270:O270" si="107">SUM(D271,D272,D275,D276,D280)</f>
        <v>0</v>
      </c>
      <c r="E270" s="387">
        <f t="shared" si="107"/>
        <v>0</v>
      </c>
      <c r="F270" s="402">
        <f t="shared" si="107"/>
        <v>0</v>
      </c>
      <c r="G270" s="227">
        <f t="shared" si="107"/>
        <v>0</v>
      </c>
      <c r="H270" s="106">
        <f t="shared" si="107"/>
        <v>0</v>
      </c>
      <c r="I270" s="117">
        <f t="shared" si="107"/>
        <v>0</v>
      </c>
      <c r="J270" s="106">
        <f t="shared" si="107"/>
        <v>0</v>
      </c>
      <c r="K270" s="50">
        <f t="shared" si="107"/>
        <v>0</v>
      </c>
      <c r="L270" s="117">
        <f t="shared" si="107"/>
        <v>0</v>
      </c>
      <c r="M270" s="130">
        <f t="shared" si="107"/>
        <v>0</v>
      </c>
      <c r="N270" s="131">
        <f t="shared" si="107"/>
        <v>0</v>
      </c>
      <c r="O270" s="289">
        <f t="shared" si="107"/>
        <v>0</v>
      </c>
      <c r="P270" s="701"/>
    </row>
    <row r="271" spans="1:16" ht="24" hidden="1" x14ac:dyDescent="0.25">
      <c r="A271" s="581">
        <v>7210</v>
      </c>
      <c r="B271" s="52" t="s">
        <v>248</v>
      </c>
      <c r="C271" s="53">
        <f t="shared" si="80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366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80"/>
        <v>0</v>
      </c>
      <c r="D272" s="230">
        <f t="shared" ref="D272:O272" si="108">SUM(D273:D274)</f>
        <v>0</v>
      </c>
      <c r="E272" s="392">
        <f t="shared" si="108"/>
        <v>0</v>
      </c>
      <c r="F272" s="400">
        <f t="shared" si="108"/>
        <v>0</v>
      </c>
      <c r="G272" s="230">
        <f t="shared" si="108"/>
        <v>0</v>
      </c>
      <c r="H272" s="121">
        <f t="shared" si="108"/>
        <v>0</v>
      </c>
      <c r="I272" s="114">
        <f t="shared" si="108"/>
        <v>0</v>
      </c>
      <c r="J272" s="121">
        <f t="shared" si="108"/>
        <v>0</v>
      </c>
      <c r="K272" s="113">
        <f t="shared" si="108"/>
        <v>0</v>
      </c>
      <c r="L272" s="114">
        <f t="shared" si="108"/>
        <v>0</v>
      </c>
      <c r="M272" s="58">
        <f t="shared" si="108"/>
        <v>0</v>
      </c>
      <c r="N272" s="113">
        <f t="shared" si="108"/>
        <v>0</v>
      </c>
      <c r="O272" s="114">
        <f t="shared" si="108"/>
        <v>0</v>
      </c>
      <c r="P272" s="367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80"/>
        <v>0</v>
      </c>
      <c r="D273" s="229"/>
      <c r="E273" s="389"/>
      <c r="F273" s="400">
        <f>D273+E273</f>
        <v>0</v>
      </c>
      <c r="G273" s="229"/>
      <c r="H273" s="261"/>
      <c r="I273" s="114">
        <f>G273+H273</f>
        <v>0</v>
      </c>
      <c r="J273" s="261"/>
      <c r="K273" s="60"/>
      <c r="L273" s="114">
        <f>J273+K273</f>
        <v>0</v>
      </c>
      <c r="M273" s="320"/>
      <c r="N273" s="60"/>
      <c r="O273" s="114">
        <f>M273+N273</f>
        <v>0</v>
      </c>
      <c r="P273" s="367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80"/>
        <v>0</v>
      </c>
      <c r="D274" s="229"/>
      <c r="E274" s="389"/>
      <c r="F274" s="400">
        <f>D274+E274</f>
        <v>0</v>
      </c>
      <c r="G274" s="229"/>
      <c r="H274" s="261"/>
      <c r="I274" s="114">
        <f>G274+H274</f>
        <v>0</v>
      </c>
      <c r="J274" s="261"/>
      <c r="K274" s="60"/>
      <c r="L274" s="114">
        <f>J274+K274</f>
        <v>0</v>
      </c>
      <c r="M274" s="320"/>
      <c r="N274" s="60"/>
      <c r="O274" s="114">
        <f>M274+N274</f>
        <v>0</v>
      </c>
      <c r="P274" s="367"/>
    </row>
    <row r="275" spans="1:16" ht="24" hidden="1" x14ac:dyDescent="0.25">
      <c r="A275" s="112">
        <v>7230</v>
      </c>
      <c r="B275" s="57" t="s">
        <v>292</v>
      </c>
      <c r="C275" s="58">
        <f t="shared" si="80"/>
        <v>0</v>
      </c>
      <c r="D275" s="229"/>
      <c r="E275" s="389"/>
      <c r="F275" s="400">
        <f>D275+E275</f>
        <v>0</v>
      </c>
      <c r="G275" s="229"/>
      <c r="H275" s="261"/>
      <c r="I275" s="114">
        <f>G275+H275</f>
        <v>0</v>
      </c>
      <c r="J275" s="261"/>
      <c r="K275" s="60"/>
      <c r="L275" s="114">
        <f>J275+K275</f>
        <v>0</v>
      </c>
      <c r="M275" s="320"/>
      <c r="N275" s="60"/>
      <c r="O275" s="114">
        <f>M275+N275</f>
        <v>0</v>
      </c>
      <c r="P275" s="367"/>
    </row>
    <row r="276" spans="1:16" ht="24" hidden="1" x14ac:dyDescent="0.25">
      <c r="A276" s="112">
        <v>7240</v>
      </c>
      <c r="B276" s="57" t="s">
        <v>252</v>
      </c>
      <c r="C276" s="58">
        <f t="shared" si="80"/>
        <v>0</v>
      </c>
      <c r="D276" s="230">
        <f t="shared" ref="D276:O276" si="109">SUM(D277:D279)</f>
        <v>0</v>
      </c>
      <c r="E276" s="392">
        <f t="shared" si="109"/>
        <v>0</v>
      </c>
      <c r="F276" s="400">
        <f t="shared" si="109"/>
        <v>0</v>
      </c>
      <c r="G276" s="230">
        <f t="shared" si="109"/>
        <v>0</v>
      </c>
      <c r="H276" s="121">
        <f t="shared" si="109"/>
        <v>0</v>
      </c>
      <c r="I276" s="114">
        <f t="shared" si="109"/>
        <v>0</v>
      </c>
      <c r="J276" s="121">
        <f>SUM(J277:J279)</f>
        <v>0</v>
      </c>
      <c r="K276" s="113">
        <f>SUM(K277:K279)</f>
        <v>0</v>
      </c>
      <c r="L276" s="114">
        <f>SUM(L277:L279)</f>
        <v>0</v>
      </c>
      <c r="M276" s="58">
        <f t="shared" si="109"/>
        <v>0</v>
      </c>
      <c r="N276" s="113">
        <f t="shared" si="109"/>
        <v>0</v>
      </c>
      <c r="O276" s="114">
        <f t="shared" si="109"/>
        <v>0</v>
      </c>
      <c r="P276" s="367"/>
    </row>
    <row r="277" spans="1:16" ht="48" hidden="1" x14ac:dyDescent="0.25">
      <c r="A277" s="38">
        <v>7245</v>
      </c>
      <c r="B277" s="57" t="s">
        <v>253</v>
      </c>
      <c r="C277" s="58">
        <f t="shared" ref="C277:C298" si="110">F277+I277+L277+O277</f>
        <v>0</v>
      </c>
      <c r="D277" s="229"/>
      <c r="E277" s="389"/>
      <c r="F277" s="400">
        <f>D277+E277</f>
        <v>0</v>
      </c>
      <c r="G277" s="229"/>
      <c r="H277" s="261"/>
      <c r="I277" s="114">
        <f>G277+H277</f>
        <v>0</v>
      </c>
      <c r="J277" s="261"/>
      <c r="K277" s="60"/>
      <c r="L277" s="114">
        <f>J277+K277</f>
        <v>0</v>
      </c>
      <c r="M277" s="320"/>
      <c r="N277" s="60"/>
      <c r="O277" s="114">
        <f>M277+N277</f>
        <v>0</v>
      </c>
      <c r="P277" s="367"/>
    </row>
    <row r="278" spans="1:16" ht="84.75" hidden="1" customHeight="1" x14ac:dyDescent="0.25">
      <c r="A278" s="38">
        <v>7246</v>
      </c>
      <c r="B278" s="57" t="s">
        <v>254</v>
      </c>
      <c r="C278" s="58">
        <f t="shared" si="110"/>
        <v>0</v>
      </c>
      <c r="D278" s="229"/>
      <c r="E278" s="389"/>
      <c r="F278" s="400">
        <f>D278+E278</f>
        <v>0</v>
      </c>
      <c r="G278" s="229"/>
      <c r="H278" s="261"/>
      <c r="I278" s="114">
        <f>G278+H278</f>
        <v>0</v>
      </c>
      <c r="J278" s="261"/>
      <c r="K278" s="60"/>
      <c r="L278" s="114">
        <f>J278+K278</f>
        <v>0</v>
      </c>
      <c r="M278" s="320"/>
      <c r="N278" s="60"/>
      <c r="O278" s="114">
        <f>M278+N278</f>
        <v>0</v>
      </c>
      <c r="P278" s="367"/>
    </row>
    <row r="279" spans="1:16" ht="36" hidden="1" x14ac:dyDescent="0.25">
      <c r="A279" s="38">
        <v>7247</v>
      </c>
      <c r="B279" s="57" t="s">
        <v>309</v>
      </c>
      <c r="C279" s="58">
        <f t="shared" si="110"/>
        <v>0</v>
      </c>
      <c r="D279" s="229"/>
      <c r="E279" s="389"/>
      <c r="F279" s="400">
        <f>D279+E279</f>
        <v>0</v>
      </c>
      <c r="G279" s="229"/>
      <c r="H279" s="261"/>
      <c r="I279" s="114">
        <f>G279+H279</f>
        <v>0</v>
      </c>
      <c r="J279" s="261"/>
      <c r="K279" s="60"/>
      <c r="L279" s="114">
        <f>J279+K279</f>
        <v>0</v>
      </c>
      <c r="M279" s="320"/>
      <c r="N279" s="60"/>
      <c r="O279" s="114">
        <f>M279+N279</f>
        <v>0</v>
      </c>
      <c r="P279" s="367"/>
    </row>
    <row r="280" spans="1:16" ht="24" hidden="1" x14ac:dyDescent="0.25">
      <c r="A280" s="581">
        <v>7260</v>
      </c>
      <c r="B280" s="52" t="s">
        <v>255</v>
      </c>
      <c r="C280" s="53">
        <f t="shared" si="110"/>
        <v>0</v>
      </c>
      <c r="D280" s="228"/>
      <c r="E280" s="393"/>
      <c r="F280" s="411">
        <f>D280+E280</f>
        <v>0</v>
      </c>
      <c r="G280" s="228"/>
      <c r="H280" s="260"/>
      <c r="I280" s="120">
        <f>G280+H280</f>
        <v>0</v>
      </c>
      <c r="J280" s="260"/>
      <c r="K280" s="55"/>
      <c r="L280" s="120">
        <f>J280+K280</f>
        <v>0</v>
      </c>
      <c r="M280" s="319"/>
      <c r="N280" s="55"/>
      <c r="O280" s="120">
        <f>M280+N280</f>
        <v>0</v>
      </c>
      <c r="P280" s="366"/>
    </row>
    <row r="281" spans="1:16" hidden="1" x14ac:dyDescent="0.25">
      <c r="A281" s="73">
        <v>7700</v>
      </c>
      <c r="B281" s="163" t="s">
        <v>284</v>
      </c>
      <c r="C281" s="164">
        <f t="shared" si="110"/>
        <v>0</v>
      </c>
      <c r="D281" s="237">
        <f t="shared" ref="D281:O281" si="111">D282</f>
        <v>0</v>
      </c>
      <c r="E281" s="608">
        <f t="shared" si="111"/>
        <v>0</v>
      </c>
      <c r="F281" s="600">
        <f t="shared" si="111"/>
        <v>0</v>
      </c>
      <c r="G281" s="237">
        <f t="shared" si="111"/>
        <v>0</v>
      </c>
      <c r="H281" s="268">
        <f t="shared" si="111"/>
        <v>0</v>
      </c>
      <c r="I281" s="166">
        <f t="shared" si="111"/>
        <v>0</v>
      </c>
      <c r="J281" s="268">
        <f t="shared" si="111"/>
        <v>0</v>
      </c>
      <c r="K281" s="165">
        <f t="shared" si="111"/>
        <v>0</v>
      </c>
      <c r="L281" s="166">
        <f t="shared" si="111"/>
        <v>0</v>
      </c>
      <c r="M281" s="164">
        <f t="shared" si="111"/>
        <v>0</v>
      </c>
      <c r="N281" s="165">
        <f t="shared" si="111"/>
        <v>0</v>
      </c>
      <c r="O281" s="166">
        <f t="shared" si="111"/>
        <v>0</v>
      </c>
      <c r="P281" s="695"/>
    </row>
    <row r="282" spans="1:16" hidden="1" x14ac:dyDescent="0.25">
      <c r="A282" s="107">
        <v>7720</v>
      </c>
      <c r="B282" s="52" t="s">
        <v>285</v>
      </c>
      <c r="C282" s="64">
        <f t="shared" si="110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702"/>
    </row>
    <row r="283" spans="1:16" hidden="1" x14ac:dyDescent="0.25">
      <c r="A283" s="145"/>
      <c r="B283" s="57" t="s">
        <v>256</v>
      </c>
      <c r="C283" s="58">
        <f t="shared" si="110"/>
        <v>0</v>
      </c>
      <c r="D283" s="230">
        <f t="shared" ref="D283:O283" si="112">SUM(D284:D285)</f>
        <v>0</v>
      </c>
      <c r="E283" s="392">
        <f t="shared" si="112"/>
        <v>0</v>
      </c>
      <c r="F283" s="400">
        <f t="shared" si="112"/>
        <v>0</v>
      </c>
      <c r="G283" s="230">
        <f t="shared" si="112"/>
        <v>0</v>
      </c>
      <c r="H283" s="121">
        <f t="shared" si="112"/>
        <v>0</v>
      </c>
      <c r="I283" s="114">
        <f t="shared" si="112"/>
        <v>0</v>
      </c>
      <c r="J283" s="121">
        <f t="shared" si="112"/>
        <v>0</v>
      </c>
      <c r="K283" s="113">
        <f t="shared" si="112"/>
        <v>0</v>
      </c>
      <c r="L283" s="114">
        <f t="shared" si="112"/>
        <v>0</v>
      </c>
      <c r="M283" s="58">
        <f t="shared" si="112"/>
        <v>0</v>
      </c>
      <c r="N283" s="113">
        <f t="shared" si="112"/>
        <v>0</v>
      </c>
      <c r="O283" s="114">
        <f t="shared" si="112"/>
        <v>0</v>
      </c>
      <c r="P283" s="367"/>
    </row>
    <row r="284" spans="1:16" hidden="1" x14ac:dyDescent="0.25">
      <c r="A284" s="145" t="s">
        <v>257</v>
      </c>
      <c r="B284" s="38" t="s">
        <v>258</v>
      </c>
      <c r="C284" s="58">
        <f t="shared" si="110"/>
        <v>0</v>
      </c>
      <c r="D284" s="229"/>
      <c r="E284" s="389"/>
      <c r="F284" s="400">
        <f>D284+E284</f>
        <v>0</v>
      </c>
      <c r="G284" s="229"/>
      <c r="H284" s="261"/>
      <c r="I284" s="114">
        <f>G284+H284</f>
        <v>0</v>
      </c>
      <c r="J284" s="261"/>
      <c r="K284" s="60"/>
      <c r="L284" s="114">
        <f>J284+K284</f>
        <v>0</v>
      </c>
      <c r="M284" s="320"/>
      <c r="N284" s="60"/>
      <c r="O284" s="114">
        <f>M284+N284</f>
        <v>0</v>
      </c>
      <c r="P284" s="367"/>
    </row>
    <row r="285" spans="1:16" ht="24" hidden="1" x14ac:dyDescent="0.25">
      <c r="A285" s="145" t="s">
        <v>259</v>
      </c>
      <c r="B285" s="151" t="s">
        <v>260</v>
      </c>
      <c r="C285" s="53">
        <f t="shared" si="110"/>
        <v>0</v>
      </c>
      <c r="D285" s="228"/>
      <c r="E285" s="393"/>
      <c r="F285" s="411">
        <f>D285+E285</f>
        <v>0</v>
      </c>
      <c r="G285" s="228"/>
      <c r="H285" s="260"/>
      <c r="I285" s="120">
        <f>G285+H285</f>
        <v>0</v>
      </c>
      <c r="J285" s="260"/>
      <c r="K285" s="55"/>
      <c r="L285" s="120">
        <f>J285+K285</f>
        <v>0</v>
      </c>
      <c r="M285" s="319"/>
      <c r="N285" s="55"/>
      <c r="O285" s="120">
        <f>M285+N285</f>
        <v>0</v>
      </c>
      <c r="P285" s="366"/>
    </row>
    <row r="286" spans="1:16" ht="12.75" thickBot="1" x14ac:dyDescent="0.3">
      <c r="A286" s="172"/>
      <c r="B286" s="172" t="s">
        <v>261</v>
      </c>
      <c r="C286" s="308">
        <f t="shared" si="110"/>
        <v>532907</v>
      </c>
      <c r="D286" s="239">
        <f t="shared" ref="D286:O286" si="113">SUM(D283,D269,D230,D195,D187,D173,D75,D53)</f>
        <v>510346</v>
      </c>
      <c r="E286" s="394">
        <f t="shared" si="113"/>
        <v>-2688</v>
      </c>
      <c r="F286" s="413">
        <f t="shared" si="113"/>
        <v>507658</v>
      </c>
      <c r="G286" s="239">
        <f t="shared" si="113"/>
        <v>0</v>
      </c>
      <c r="H286" s="174">
        <f t="shared" si="113"/>
        <v>0</v>
      </c>
      <c r="I286" s="290">
        <f t="shared" si="113"/>
        <v>0</v>
      </c>
      <c r="J286" s="174">
        <f t="shared" si="113"/>
        <v>25249</v>
      </c>
      <c r="K286" s="173">
        <f t="shared" si="113"/>
        <v>0</v>
      </c>
      <c r="L286" s="290">
        <f t="shared" si="113"/>
        <v>25249</v>
      </c>
      <c r="M286" s="308">
        <f t="shared" si="113"/>
        <v>0</v>
      </c>
      <c r="N286" s="173">
        <f t="shared" si="113"/>
        <v>0</v>
      </c>
      <c r="O286" s="290">
        <f t="shared" si="113"/>
        <v>0</v>
      </c>
      <c r="P286" s="707"/>
    </row>
    <row r="287" spans="1:16" s="21" customFormat="1" ht="13.5" thickTop="1" thickBot="1" x14ac:dyDescent="0.3">
      <c r="A287" s="826" t="s">
        <v>262</v>
      </c>
      <c r="B287" s="827"/>
      <c r="C287" s="181">
        <f t="shared" si="110"/>
        <v>-1599</v>
      </c>
      <c r="D287" s="240">
        <f t="shared" ref="D287:I287" si="114">SUM(D24,D25,D41)-D51</f>
        <v>0</v>
      </c>
      <c r="E287" s="395">
        <f t="shared" si="114"/>
        <v>0</v>
      </c>
      <c r="F287" s="414">
        <f t="shared" si="114"/>
        <v>0</v>
      </c>
      <c r="G287" s="240">
        <f t="shared" si="114"/>
        <v>0</v>
      </c>
      <c r="H287" s="270">
        <f t="shared" si="114"/>
        <v>0</v>
      </c>
      <c r="I287" s="291">
        <f t="shared" si="114"/>
        <v>0</v>
      </c>
      <c r="J287" s="270">
        <f>(J26+J43)-J51</f>
        <v>-1599</v>
      </c>
      <c r="K287" s="176">
        <f>(K26+K43)-K51</f>
        <v>0</v>
      </c>
      <c r="L287" s="291">
        <f>(L26+L43)-L51</f>
        <v>-1599</v>
      </c>
      <c r="M287" s="181">
        <f>M45-M51</f>
        <v>0</v>
      </c>
      <c r="N287" s="176">
        <f>N45-N51</f>
        <v>0</v>
      </c>
      <c r="O287" s="291">
        <f>O45-O51</f>
        <v>0</v>
      </c>
      <c r="P287" s="708"/>
    </row>
    <row r="288" spans="1:16" s="21" customFormat="1" ht="12.75" thickTop="1" x14ac:dyDescent="0.25">
      <c r="A288" s="828" t="s">
        <v>263</v>
      </c>
      <c r="B288" s="829"/>
      <c r="C288" s="161">
        <f t="shared" si="110"/>
        <v>1599</v>
      </c>
      <c r="D288" s="241">
        <f t="shared" ref="D288:O288" si="115">SUM(D289,D290)-D297+D298</f>
        <v>0</v>
      </c>
      <c r="E288" s="396">
        <f t="shared" si="115"/>
        <v>0</v>
      </c>
      <c r="F288" s="415">
        <f t="shared" si="115"/>
        <v>0</v>
      </c>
      <c r="G288" s="241">
        <f t="shared" si="115"/>
        <v>0</v>
      </c>
      <c r="H288" s="271">
        <f t="shared" si="115"/>
        <v>0</v>
      </c>
      <c r="I288" s="159">
        <f t="shared" si="115"/>
        <v>0</v>
      </c>
      <c r="J288" s="271">
        <f t="shared" si="115"/>
        <v>1599</v>
      </c>
      <c r="K288" s="158">
        <f t="shared" si="115"/>
        <v>0</v>
      </c>
      <c r="L288" s="159">
        <f t="shared" si="115"/>
        <v>1599</v>
      </c>
      <c r="M288" s="161">
        <f t="shared" si="115"/>
        <v>0</v>
      </c>
      <c r="N288" s="158">
        <f t="shared" si="115"/>
        <v>0</v>
      </c>
      <c r="O288" s="159">
        <f t="shared" si="115"/>
        <v>0</v>
      </c>
      <c r="P288" s="70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110"/>
        <v>1599</v>
      </c>
      <c r="D289" s="223">
        <f t="shared" ref="D289:O289" si="116">D21-D283</f>
        <v>0</v>
      </c>
      <c r="E289" s="380">
        <f t="shared" si="116"/>
        <v>0</v>
      </c>
      <c r="F289" s="406">
        <f t="shared" si="116"/>
        <v>0</v>
      </c>
      <c r="G289" s="223">
        <f t="shared" si="116"/>
        <v>0</v>
      </c>
      <c r="H289" s="256">
        <f t="shared" si="116"/>
        <v>0</v>
      </c>
      <c r="I289" s="91">
        <f t="shared" si="116"/>
        <v>0</v>
      </c>
      <c r="J289" s="256">
        <f t="shared" si="116"/>
        <v>1599</v>
      </c>
      <c r="K289" s="90">
        <f t="shared" si="116"/>
        <v>0</v>
      </c>
      <c r="L289" s="91">
        <f t="shared" si="116"/>
        <v>1599</v>
      </c>
      <c r="M289" s="89">
        <f t="shared" si="116"/>
        <v>0</v>
      </c>
      <c r="N289" s="90">
        <f t="shared" si="116"/>
        <v>0</v>
      </c>
      <c r="O289" s="91">
        <f t="shared" si="116"/>
        <v>0</v>
      </c>
      <c r="P289" s="71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110"/>
        <v>0</v>
      </c>
      <c r="D290" s="241">
        <f t="shared" ref="D290:O290" si="117">SUM(D291,D293,D295)-SUM(D292,D294,D296)</f>
        <v>0</v>
      </c>
      <c r="E290" s="396">
        <f t="shared" si="117"/>
        <v>0</v>
      </c>
      <c r="F290" s="415">
        <f t="shared" si="117"/>
        <v>0</v>
      </c>
      <c r="G290" s="241">
        <f t="shared" si="117"/>
        <v>0</v>
      </c>
      <c r="H290" s="271">
        <f t="shared" si="117"/>
        <v>0</v>
      </c>
      <c r="I290" s="159">
        <f t="shared" si="117"/>
        <v>0</v>
      </c>
      <c r="J290" s="271">
        <f t="shared" si="117"/>
        <v>0</v>
      </c>
      <c r="K290" s="158">
        <f t="shared" si="117"/>
        <v>0</v>
      </c>
      <c r="L290" s="159">
        <f t="shared" si="117"/>
        <v>0</v>
      </c>
      <c r="M290" s="161">
        <f t="shared" si="117"/>
        <v>0</v>
      </c>
      <c r="N290" s="158">
        <f t="shared" si="117"/>
        <v>0</v>
      </c>
      <c r="O290" s="159">
        <f t="shared" si="117"/>
        <v>0</v>
      </c>
      <c r="P290" s="70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110"/>
        <v>0</v>
      </c>
      <c r="D291" s="238"/>
      <c r="E291" s="609"/>
      <c r="F291" s="555">
        <f t="shared" ref="F291:F298" si="118">D291+E291</f>
        <v>0</v>
      </c>
      <c r="G291" s="238"/>
      <c r="H291" s="269"/>
      <c r="I291" s="304">
        <f t="shared" ref="I291:I298" si="119">G291+H291</f>
        <v>0</v>
      </c>
      <c r="J291" s="269"/>
      <c r="K291" s="66"/>
      <c r="L291" s="304">
        <f t="shared" ref="L291:L298" si="120">J291+K291</f>
        <v>0</v>
      </c>
      <c r="M291" s="326"/>
      <c r="N291" s="66"/>
      <c r="O291" s="304">
        <f t="shared" ref="O291:O298" si="121">M291+N291</f>
        <v>0</v>
      </c>
      <c r="P291" s="702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110"/>
        <v>0</v>
      </c>
      <c r="D292" s="229"/>
      <c r="E292" s="389"/>
      <c r="F292" s="400">
        <f t="shared" si="118"/>
        <v>0</v>
      </c>
      <c r="G292" s="229"/>
      <c r="H292" s="261"/>
      <c r="I292" s="114">
        <f t="shared" si="119"/>
        <v>0</v>
      </c>
      <c r="J292" s="261"/>
      <c r="K292" s="60"/>
      <c r="L292" s="114">
        <f t="shared" si="120"/>
        <v>0</v>
      </c>
      <c r="M292" s="320"/>
      <c r="N292" s="60"/>
      <c r="O292" s="114">
        <f t="shared" si="121"/>
        <v>0</v>
      </c>
      <c r="P292" s="367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110"/>
        <v>0</v>
      </c>
      <c r="D293" s="229"/>
      <c r="E293" s="389"/>
      <c r="F293" s="400">
        <f t="shared" si="118"/>
        <v>0</v>
      </c>
      <c r="G293" s="229"/>
      <c r="H293" s="261"/>
      <c r="I293" s="114">
        <f t="shared" si="119"/>
        <v>0</v>
      </c>
      <c r="J293" s="261"/>
      <c r="K293" s="60"/>
      <c r="L293" s="114">
        <f t="shared" si="120"/>
        <v>0</v>
      </c>
      <c r="M293" s="320"/>
      <c r="N293" s="60"/>
      <c r="O293" s="114">
        <f t="shared" si="121"/>
        <v>0</v>
      </c>
      <c r="P293" s="367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118"/>
        <v>0</v>
      </c>
      <c r="G294" s="229"/>
      <c r="H294" s="261"/>
      <c r="I294" s="114">
        <f t="shared" si="119"/>
        <v>0</v>
      </c>
      <c r="J294" s="261"/>
      <c r="K294" s="60"/>
      <c r="L294" s="114">
        <f t="shared" si="120"/>
        <v>0</v>
      </c>
      <c r="M294" s="320"/>
      <c r="N294" s="60"/>
      <c r="O294" s="114">
        <f t="shared" si="121"/>
        <v>0</v>
      </c>
      <c r="P294" s="367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110"/>
        <v>0</v>
      </c>
      <c r="D295" s="229"/>
      <c r="E295" s="389"/>
      <c r="F295" s="400">
        <f t="shared" si="118"/>
        <v>0</v>
      </c>
      <c r="G295" s="229"/>
      <c r="H295" s="261"/>
      <c r="I295" s="114">
        <f t="shared" si="119"/>
        <v>0</v>
      </c>
      <c r="J295" s="261"/>
      <c r="K295" s="60"/>
      <c r="L295" s="114">
        <f t="shared" si="120"/>
        <v>0</v>
      </c>
      <c r="M295" s="320"/>
      <c r="N295" s="60"/>
      <c r="O295" s="114">
        <f t="shared" si="121"/>
        <v>0</v>
      </c>
      <c r="P295" s="367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110"/>
        <v>0</v>
      </c>
      <c r="D296" s="234"/>
      <c r="E296" s="604"/>
      <c r="F296" s="605">
        <f t="shared" si="118"/>
        <v>0</v>
      </c>
      <c r="G296" s="234"/>
      <c r="H296" s="265"/>
      <c r="I296" s="305">
        <f t="shared" si="119"/>
        <v>0</v>
      </c>
      <c r="J296" s="265"/>
      <c r="K296" s="129"/>
      <c r="L296" s="305">
        <f t="shared" si="120"/>
        <v>0</v>
      </c>
      <c r="M296" s="323"/>
      <c r="N296" s="129"/>
      <c r="O296" s="305">
        <f t="shared" si="121"/>
        <v>0</v>
      </c>
      <c r="P296" s="704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110"/>
        <v>0</v>
      </c>
      <c r="D297" s="242"/>
      <c r="E297" s="610"/>
      <c r="F297" s="414">
        <f t="shared" si="118"/>
        <v>0</v>
      </c>
      <c r="G297" s="242"/>
      <c r="H297" s="272"/>
      <c r="I297" s="291">
        <f t="shared" si="119"/>
        <v>0</v>
      </c>
      <c r="J297" s="272"/>
      <c r="K297" s="182"/>
      <c r="L297" s="291">
        <f t="shared" si="120"/>
        <v>0</v>
      </c>
      <c r="M297" s="327"/>
      <c r="N297" s="182"/>
      <c r="O297" s="291">
        <f t="shared" si="121"/>
        <v>0</v>
      </c>
      <c r="P297" s="708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110"/>
        <v>0</v>
      </c>
      <c r="D298" s="233"/>
      <c r="E298" s="603"/>
      <c r="F298" s="402">
        <f t="shared" si="118"/>
        <v>0</v>
      </c>
      <c r="G298" s="233"/>
      <c r="H298" s="264"/>
      <c r="I298" s="117">
        <f t="shared" si="119"/>
        <v>0</v>
      </c>
      <c r="J298" s="264"/>
      <c r="K298" s="122"/>
      <c r="L298" s="117">
        <f t="shared" si="120"/>
        <v>0</v>
      </c>
      <c r="M298" s="322"/>
      <c r="N298" s="122"/>
      <c r="O298" s="117">
        <f t="shared" si="121"/>
        <v>0</v>
      </c>
      <c r="P298" s="69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9/VVHrmXLfPhrnnYwpa4i03ZK1HkEXVWctOftfpEiyIPKUmhXV3/Xjh2G5BtOvgO1FF+DsJQ8q2hJAWXq9KjRQ==" saltValue="xIpnT0b5GEGWTpAWJ7RmEg==" spinCount="100000" sheet="1" objects="1" scenarios="1" formatCells="0" formatColumns="0" formatRows="0"/>
  <autoFilter ref="A18:P298">
    <filterColumn colId="2">
      <filters blank="1">
        <filter val="1 599"/>
        <filter val="-1 599"/>
        <filter val="1 690"/>
        <filter val="1 730"/>
        <filter val="1 966"/>
        <filter val="100"/>
        <filter val="151 727"/>
        <filter val="158 289"/>
        <filter val="177 619"/>
        <filter val="2 927"/>
        <filter val="200"/>
        <filter val="21 960"/>
        <filter val="23 650"/>
        <filter val="23 922"/>
        <filter val="240"/>
        <filter val="3 300"/>
        <filter val="3 472"/>
        <filter val="34 595"/>
        <filter val="36 013"/>
        <filter val="36 723"/>
        <filter val="37 995"/>
        <filter val="374 803"/>
        <filter val="43 385"/>
        <filter val="46 312"/>
        <filter val="460 390"/>
        <filter val="507 658"/>
        <filter val="532 907"/>
        <filter val="586"/>
        <filter val="600"/>
        <filter val="69 045"/>
        <filter val="700"/>
        <filter val="710"/>
        <filter val="72 517"/>
        <filter val="83 621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29.pielikums Jūrmalas pilsētas domes
2018.gada 22.novembra saistošajiem noteikumiem Nr.43
(protokols Nr.16, 28.punkts)  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4"/>
  <sheetViews>
    <sheetView view="pageLayout" zoomScaleNormal="100" workbookViewId="0">
      <selection activeCell="T7" sqref="T7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417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360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361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362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342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7" customHeight="1" x14ac:dyDescent="0.25">
      <c r="A7" s="2" t="s">
        <v>4</v>
      </c>
      <c r="B7" s="3"/>
      <c r="C7" s="869" t="s">
        <v>418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365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84100</v>
      </c>
      <c r="D20" s="210">
        <f>SUM(D21,D24,D25,D41,D43)</f>
        <v>84247</v>
      </c>
      <c r="E20" s="371">
        <f t="shared" ref="E20:F20" si="0">SUM(E21,E24,E25,E41,E43)</f>
        <v>-147</v>
      </c>
      <c r="F20" s="398">
        <f t="shared" si="0"/>
        <v>84100</v>
      </c>
      <c r="G20" s="210">
        <f>SUM(G21,G24,G43)</f>
        <v>0</v>
      </c>
      <c r="H20" s="245">
        <f t="shared" ref="H20:I20" si="1">SUM(H21,H24,H43)</f>
        <v>0</v>
      </c>
      <c r="I20" s="26">
        <f t="shared" si="1"/>
        <v>0</v>
      </c>
      <c r="J20" s="245">
        <f>SUM(J21,J26,J43)</f>
        <v>0</v>
      </c>
      <c r="K20" s="25">
        <f t="shared" ref="K20:L20" si="2">SUM(K21,K26,K43)</f>
        <v>0</v>
      </c>
      <c r="L20" s="26">
        <f t="shared" si="2"/>
        <v>0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</row>
    <row r="21" spans="1:16" ht="12.75" hidden="1" thickTop="1" x14ac:dyDescent="0.25">
      <c r="A21" s="27"/>
      <c r="B21" s="28" t="s">
        <v>20</v>
      </c>
      <c r="C21" s="29">
        <f t="shared" ref="C21:C84" si="4">F21+I21+L21+O21</f>
        <v>0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246">
        <f t="shared" ref="H21:I21" si="6">SUM(H22:H23)</f>
        <v>0</v>
      </c>
      <c r="I21" s="31">
        <f t="shared" si="6"/>
        <v>0</v>
      </c>
      <c r="J21" s="246">
        <f>SUM(J22:J23)</f>
        <v>0</v>
      </c>
      <c r="K21" s="30">
        <f t="shared" ref="K21:L21" si="7">SUM(K22:K23)</f>
        <v>0</v>
      </c>
      <c r="L21" s="31">
        <f t="shared" si="7"/>
        <v>0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</row>
    <row r="22" spans="1:16" ht="12.75" hidden="1" thickTop="1" x14ac:dyDescent="0.25">
      <c r="A22" s="32"/>
      <c r="B22" s="33" t="s">
        <v>21</v>
      </c>
      <c r="C22" s="34">
        <f t="shared" si="4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</row>
    <row r="23" spans="1:16" ht="12.75" hidden="1" thickTop="1" x14ac:dyDescent="0.25">
      <c r="A23" s="37"/>
      <c r="B23" s="38" t="s">
        <v>22</v>
      </c>
      <c r="C23" s="39">
        <f t="shared" si="4"/>
        <v>0</v>
      </c>
      <c r="D23" s="213"/>
      <c r="E23" s="374"/>
      <c r="F23" s="400">
        <f>D23+E23</f>
        <v>0</v>
      </c>
      <c r="G23" s="213"/>
      <c r="H23" s="248"/>
      <c r="I23" s="303">
        <f>G23+H23</f>
        <v>0</v>
      </c>
      <c r="J23" s="248"/>
      <c r="K23" s="40"/>
      <c r="L23" s="303">
        <f>J23+K23</f>
        <v>0</v>
      </c>
      <c r="M23" s="363"/>
      <c r="N23" s="40"/>
      <c r="O23" s="303">
        <f>M23+N23</f>
        <v>0</v>
      </c>
      <c r="P23" s="167"/>
    </row>
    <row r="24" spans="1:16" s="21" customFormat="1" ht="25.5" thickTop="1" thickBot="1" x14ac:dyDescent="0.3">
      <c r="A24" s="41">
        <v>19300</v>
      </c>
      <c r="B24" s="41" t="s">
        <v>304</v>
      </c>
      <c r="C24" s="42">
        <f>F24+I24</f>
        <v>84100</v>
      </c>
      <c r="D24" s="214">
        <v>84247</v>
      </c>
      <c r="E24" s="537">
        <v>-147</v>
      </c>
      <c r="F24" s="549">
        <f>D24+E24</f>
        <v>84100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331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hidden="1" thickTop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17">
        <f t="shared" si="9"/>
        <v>0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.75" hidden="1" thickTop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17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.75" hidden="1" thickTop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17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ht="12.75" hidden="1" thickTop="1" x14ac:dyDescent="0.25">
      <c r="A33" s="51">
        <v>21380</v>
      </c>
      <c r="B33" s="46" t="s">
        <v>31</v>
      </c>
      <c r="C33" s="47">
        <f t="shared" si="10"/>
        <v>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17">
        <f t="shared" si="13"/>
        <v>0</v>
      </c>
      <c r="M33" s="312" t="s">
        <v>23</v>
      </c>
      <c r="N33" s="48" t="s">
        <v>23</v>
      </c>
      <c r="O33" s="49" t="s">
        <v>23</v>
      </c>
      <c r="P33" s="332"/>
    </row>
    <row r="34" spans="1:16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353">
        <f>J34+K34</f>
        <v>0</v>
      </c>
      <c r="M34" s="313" t="s">
        <v>23</v>
      </c>
      <c r="N34" s="54" t="s">
        <v>23</v>
      </c>
      <c r="O34" s="56" t="s">
        <v>23</v>
      </c>
      <c r="P34" s="333"/>
    </row>
    <row r="35" spans="1:16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hidden="1" customHeight="1" x14ac:dyDescent="0.25">
      <c r="A36" s="51">
        <v>21390</v>
      </c>
      <c r="B36" s="46" t="s">
        <v>307</v>
      </c>
      <c r="C36" s="47">
        <f t="shared" si="10"/>
        <v>0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17">
        <f t="shared" si="14"/>
        <v>0</v>
      </c>
      <c r="M36" s="312" t="s">
        <v>23</v>
      </c>
      <c r="N36" s="48" t="s">
        <v>23</v>
      </c>
      <c r="O36" s="49" t="s">
        <v>23</v>
      </c>
      <c r="P36" s="332"/>
    </row>
    <row r="37" spans="1:16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.75" hidden="1" thickTop="1" x14ac:dyDescent="0.25">
      <c r="A40" s="188">
        <v>21399</v>
      </c>
      <c r="B40" s="163" t="s">
        <v>36</v>
      </c>
      <c r="C40" s="164">
        <f t="shared" si="10"/>
        <v>0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597">
        <f>J40+K40</f>
        <v>0</v>
      </c>
      <c r="M40" s="316" t="s">
        <v>23</v>
      </c>
      <c r="N40" s="76" t="s">
        <v>23</v>
      </c>
      <c r="O40" s="190" t="s">
        <v>23</v>
      </c>
      <c r="P40" s="336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 t="shared" ref="E41:F41" si="15">SUM(E42)</f>
        <v>0</v>
      </c>
      <c r="F41" s="409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.75" hidden="1" thickTop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16">E44</f>
        <v>0</v>
      </c>
      <c r="F43" s="530">
        <f t="shared" si="16"/>
        <v>0</v>
      </c>
      <c r="G43" s="74">
        <f t="shared" si="16"/>
        <v>0</v>
      </c>
      <c r="H43" s="202">
        <f t="shared" si="16"/>
        <v>0</v>
      </c>
      <c r="I43" s="288">
        <f t="shared" si="16"/>
        <v>0</v>
      </c>
      <c r="J43" s="202">
        <f t="shared" si="16"/>
        <v>0</v>
      </c>
      <c r="K43" s="75">
        <f t="shared" si="16"/>
        <v>0</v>
      </c>
      <c r="L43" s="288">
        <f t="shared" si="16"/>
        <v>0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.75" hidden="1" thickTop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</row>
    <row r="46" spans="1:16" ht="24.75" hidden="1" thickTop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</row>
    <row r="47" spans="1:16" ht="24.75" hidden="1" thickTop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</row>
    <row r="48" spans="1:16" ht="12.75" thickTop="1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84100</v>
      </c>
      <c r="D50" s="223">
        <f>SUM(D51,D283)</f>
        <v>84247</v>
      </c>
      <c r="E50" s="380">
        <f t="shared" ref="E50:F50" si="19">SUM(E51,E283)</f>
        <v>-147</v>
      </c>
      <c r="F50" s="406">
        <f t="shared" si="19"/>
        <v>84100</v>
      </c>
      <c r="G50" s="223">
        <f>SUM(G51,G283)</f>
        <v>0</v>
      </c>
      <c r="H50" s="256">
        <f t="shared" ref="H50:I50" si="20">SUM(H51,H283)</f>
        <v>0</v>
      </c>
      <c r="I50" s="91">
        <f t="shared" si="20"/>
        <v>0</v>
      </c>
      <c r="J50" s="256">
        <f>SUM(J51,J283)</f>
        <v>0</v>
      </c>
      <c r="K50" s="90">
        <f t="shared" ref="K50:L50" si="21">SUM(K51,K283)</f>
        <v>0</v>
      </c>
      <c r="L50" s="91">
        <f t="shared" si="21"/>
        <v>0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84100</v>
      </c>
      <c r="D51" s="224">
        <f>SUM(D52,D194)</f>
        <v>84247</v>
      </c>
      <c r="E51" s="381">
        <f t="shared" ref="E51:F51" si="23">SUM(E52,E194)</f>
        <v>-147</v>
      </c>
      <c r="F51" s="407">
        <f t="shared" si="23"/>
        <v>84100</v>
      </c>
      <c r="G51" s="224">
        <f>SUM(G52,G194)</f>
        <v>0</v>
      </c>
      <c r="H51" s="257">
        <f t="shared" ref="H51:I51" si="24">SUM(H52,H194)</f>
        <v>0</v>
      </c>
      <c r="I51" s="96">
        <f t="shared" si="24"/>
        <v>0</v>
      </c>
      <c r="J51" s="257">
        <f>SUM(J52,J194)</f>
        <v>0</v>
      </c>
      <c r="K51" s="95">
        <f t="shared" ref="K51:L51" si="25">SUM(K52,K194)</f>
        <v>0</v>
      </c>
      <c r="L51" s="96">
        <f t="shared" si="25"/>
        <v>0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5553</v>
      </c>
      <c r="D52" s="225">
        <f>SUM(D53,D75,D173,D187)</f>
        <v>5700</v>
      </c>
      <c r="E52" s="382">
        <f t="shared" ref="E52:F52" si="27">SUM(E53,E75,E173,E187)</f>
        <v>-147</v>
      </c>
      <c r="F52" s="408">
        <f t="shared" si="27"/>
        <v>5553</v>
      </c>
      <c r="G52" s="225">
        <f>SUM(G53,G75,G173,G187)</f>
        <v>0</v>
      </c>
      <c r="H52" s="258">
        <f t="shared" ref="H52:I52" si="28">SUM(H53,H75,H173,H187)</f>
        <v>0</v>
      </c>
      <c r="I52" s="100">
        <f t="shared" si="28"/>
        <v>0</v>
      </c>
      <c r="J52" s="258">
        <f>SUM(J53,J75,J173,J187)</f>
        <v>0</v>
      </c>
      <c r="K52" s="99">
        <f t="shared" ref="K52:L52" si="29">SUM(K53,K75,K173,K187)</f>
        <v>0</v>
      </c>
      <c r="L52" s="100">
        <f t="shared" si="29"/>
        <v>0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2"/>
    </row>
    <row r="53" spans="1:16" s="21" customFormat="1" hidden="1" x14ac:dyDescent="0.25">
      <c r="A53" s="101">
        <v>1000</v>
      </c>
      <c r="B53" s="101" t="s">
        <v>47</v>
      </c>
      <c r="C53" s="102">
        <f t="shared" si="4"/>
        <v>0</v>
      </c>
      <c r="D53" s="226">
        <f>SUM(D54,D67)</f>
        <v>0</v>
      </c>
      <c r="E53" s="386">
        <f t="shared" ref="E53:F53" si="31">SUM(E54,E67)</f>
        <v>0</v>
      </c>
      <c r="F53" s="410">
        <f t="shared" si="31"/>
        <v>0</v>
      </c>
      <c r="G53" s="226">
        <f>SUM(G54,G67)</f>
        <v>0</v>
      </c>
      <c r="H53" s="259">
        <f t="shared" ref="H53:I53" si="32">SUM(H54,H67)</f>
        <v>0</v>
      </c>
      <c r="I53" s="104">
        <f t="shared" si="32"/>
        <v>0</v>
      </c>
      <c r="J53" s="259">
        <f>SUM(J54,J67)</f>
        <v>0</v>
      </c>
      <c r="K53" s="103">
        <f t="shared" ref="K53:L53" si="33">SUM(K54,K67)</f>
        <v>0</v>
      </c>
      <c r="L53" s="104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</row>
    <row r="54" spans="1:16" hidden="1" x14ac:dyDescent="0.25">
      <c r="A54" s="46">
        <v>1100</v>
      </c>
      <c r="B54" s="105" t="s">
        <v>48</v>
      </c>
      <c r="C54" s="47">
        <f t="shared" si="4"/>
        <v>0</v>
      </c>
      <c r="D54" s="227">
        <f>SUM(D55,D58,D66)</f>
        <v>0</v>
      </c>
      <c r="E54" s="387">
        <f t="shared" ref="E54:F54" si="35">SUM(E55,E58,E66)</f>
        <v>0</v>
      </c>
      <c r="F54" s="402">
        <f t="shared" si="35"/>
        <v>0</v>
      </c>
      <c r="G54" s="227">
        <f>SUM(G55,G58,G66)</f>
        <v>0</v>
      </c>
      <c r="H54" s="106">
        <f t="shared" ref="H54:I54" si="36">SUM(H55,H58,H66)</f>
        <v>0</v>
      </c>
      <c r="I54" s="117">
        <f t="shared" si="36"/>
        <v>0</v>
      </c>
      <c r="J54" s="106">
        <f>SUM(J55,J58,J66)</f>
        <v>0</v>
      </c>
      <c r="K54" s="50">
        <f t="shared" ref="K54:L54" si="37">SUM(K55,K58,K66)</f>
        <v>0</v>
      </c>
      <c r="L54" s="117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</row>
    <row r="55" spans="1:16" hidden="1" x14ac:dyDescent="0.25">
      <c r="A55" s="107">
        <v>1110</v>
      </c>
      <c r="B55" s="78" t="s">
        <v>49</v>
      </c>
      <c r="C55" s="84">
        <f t="shared" si="4"/>
        <v>0</v>
      </c>
      <c r="D55" s="132">
        <f>SUM(D56:D57)</f>
        <v>0</v>
      </c>
      <c r="E55" s="516">
        <f t="shared" ref="E55:F55" si="39">SUM(E56:E57)</f>
        <v>0</v>
      </c>
      <c r="F55" s="533">
        <f t="shared" si="39"/>
        <v>0</v>
      </c>
      <c r="G55" s="132">
        <f>SUM(G56:G57)</f>
        <v>0</v>
      </c>
      <c r="H55" s="205">
        <f t="shared" ref="H55:I55" si="40">SUM(H56:H57)</f>
        <v>0</v>
      </c>
      <c r="I55" s="109">
        <f t="shared" si="40"/>
        <v>0</v>
      </c>
      <c r="J55" s="205">
        <f>SUM(J56:J57)</f>
        <v>0</v>
      </c>
      <c r="K55" s="108">
        <f t="shared" ref="K55:L55" si="41">SUM(K56:K57)</f>
        <v>0</v>
      </c>
      <c r="L55" s="109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>
        <v>0</v>
      </c>
      <c r="E56" s="393"/>
      <c r="F56" s="411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20">
        <f t="shared" ref="L56:L57" si="45">J56+K56</f>
        <v>0</v>
      </c>
      <c r="M56" s="319"/>
      <c r="N56" s="55"/>
      <c r="O56" s="120">
        <f>M56+N56</f>
        <v>0</v>
      </c>
      <c r="P56" s="110"/>
    </row>
    <row r="57" spans="1:16" ht="24" hidden="1" customHeight="1" x14ac:dyDescent="0.25">
      <c r="A57" s="38">
        <v>1119</v>
      </c>
      <c r="B57" s="57" t="s">
        <v>51</v>
      </c>
      <c r="C57" s="58">
        <f t="shared" si="4"/>
        <v>0</v>
      </c>
      <c r="D57" s="229">
        <v>0</v>
      </c>
      <c r="E57" s="389"/>
      <c r="F57" s="400">
        <f t="shared" si="43"/>
        <v>0</v>
      </c>
      <c r="G57" s="229"/>
      <c r="H57" s="261"/>
      <c r="I57" s="114">
        <f t="shared" si="44"/>
        <v>0</v>
      </c>
      <c r="J57" s="261"/>
      <c r="K57" s="60"/>
      <c r="L57" s="114">
        <f t="shared" si="45"/>
        <v>0</v>
      </c>
      <c r="M57" s="320"/>
      <c r="N57" s="60"/>
      <c r="O57" s="114">
        <f>M57+N57</f>
        <v>0</v>
      </c>
      <c r="P57" s="111"/>
    </row>
    <row r="58" spans="1:16" hidden="1" x14ac:dyDescent="0.25">
      <c r="A58" s="112">
        <v>1140</v>
      </c>
      <c r="B58" s="57" t="s">
        <v>295</v>
      </c>
      <c r="C58" s="58">
        <f t="shared" si="4"/>
        <v>0</v>
      </c>
      <c r="D58" s="230">
        <f>SUM(D59:D65)</f>
        <v>0</v>
      </c>
      <c r="E58" s="392">
        <f t="shared" ref="E58:F58" si="46">SUM(E59:E65)</f>
        <v>0</v>
      </c>
      <c r="F58" s="400">
        <f t="shared" si="46"/>
        <v>0</v>
      </c>
      <c r="G58" s="230">
        <f>SUM(G59:G65)</f>
        <v>0</v>
      </c>
      <c r="H58" s="121">
        <f t="shared" ref="H58:I58" si="47">SUM(H59:H65)</f>
        <v>0</v>
      </c>
      <c r="I58" s="114">
        <f t="shared" si="47"/>
        <v>0</v>
      </c>
      <c r="J58" s="121">
        <f>SUM(J59:J65)</f>
        <v>0</v>
      </c>
      <c r="K58" s="113">
        <f t="shared" ref="K58:L58" si="48">SUM(K59:K65)</f>
        <v>0</v>
      </c>
      <c r="L58" s="114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hidden="1" x14ac:dyDescent="0.25">
      <c r="A59" s="38">
        <v>1141</v>
      </c>
      <c r="B59" s="57" t="s">
        <v>52</v>
      </c>
      <c r="C59" s="58">
        <f t="shared" si="4"/>
        <v>0</v>
      </c>
      <c r="D59" s="229">
        <v>0</v>
      </c>
      <c r="E59" s="389"/>
      <c r="F59" s="400">
        <f t="shared" ref="F59:F66" si="50">D59+E59</f>
        <v>0</v>
      </c>
      <c r="G59" s="229"/>
      <c r="H59" s="261"/>
      <c r="I59" s="114">
        <f t="shared" ref="I59:I66" si="51">G59+H59</f>
        <v>0</v>
      </c>
      <c r="J59" s="261"/>
      <c r="K59" s="60"/>
      <c r="L59" s="114">
        <f t="shared" ref="L59:L66" si="52">J59+K59</f>
        <v>0</v>
      </c>
      <c r="M59" s="320"/>
      <c r="N59" s="60"/>
      <c r="O59" s="114">
        <f t="shared" ref="O59:O66" si="53">M59+N59</f>
        <v>0</v>
      </c>
      <c r="P59" s="111"/>
    </row>
    <row r="60" spans="1:16" ht="24.75" hidden="1" customHeight="1" x14ac:dyDescent="0.25">
      <c r="A60" s="38">
        <v>1142</v>
      </c>
      <c r="B60" s="57" t="s">
        <v>53</v>
      </c>
      <c r="C60" s="58">
        <f t="shared" si="4"/>
        <v>0</v>
      </c>
      <c r="D60" s="229">
        <v>0</v>
      </c>
      <c r="E60" s="389"/>
      <c r="F60" s="400">
        <f t="shared" si="50"/>
        <v>0</v>
      </c>
      <c r="G60" s="229"/>
      <c r="H60" s="261"/>
      <c r="I60" s="114">
        <f t="shared" si="51"/>
        <v>0</v>
      </c>
      <c r="J60" s="261"/>
      <c r="K60" s="60"/>
      <c r="L60" s="114">
        <f>J60+K60</f>
        <v>0</v>
      </c>
      <c r="M60" s="320"/>
      <c r="N60" s="60"/>
      <c r="O60" s="114">
        <f t="shared" si="53"/>
        <v>0</v>
      </c>
      <c r="P60" s="111"/>
    </row>
    <row r="61" spans="1:16" ht="24" hidden="1" x14ac:dyDescent="0.25">
      <c r="A61" s="38">
        <v>1145</v>
      </c>
      <c r="B61" s="57" t="s">
        <v>54</v>
      </c>
      <c r="C61" s="58">
        <f t="shared" si="4"/>
        <v>0</v>
      </c>
      <c r="D61" s="229">
        <v>0</v>
      </c>
      <c r="E61" s="389"/>
      <c r="F61" s="400">
        <f t="shared" si="50"/>
        <v>0</v>
      </c>
      <c r="G61" s="229"/>
      <c r="H61" s="261"/>
      <c r="I61" s="114">
        <f t="shared" si="51"/>
        <v>0</v>
      </c>
      <c r="J61" s="261"/>
      <c r="K61" s="60"/>
      <c r="L61" s="114">
        <f t="shared" si="52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>
        <v>0</v>
      </c>
      <c r="E62" s="389"/>
      <c r="F62" s="400">
        <f t="shared" si="50"/>
        <v>0</v>
      </c>
      <c r="G62" s="229"/>
      <c r="H62" s="261"/>
      <c r="I62" s="114">
        <f t="shared" si="51"/>
        <v>0</v>
      </c>
      <c r="J62" s="261"/>
      <c r="K62" s="60"/>
      <c r="L62" s="114">
        <f t="shared" si="52"/>
        <v>0</v>
      </c>
      <c r="M62" s="320"/>
      <c r="N62" s="60"/>
      <c r="O62" s="114">
        <f t="shared" si="53"/>
        <v>0</v>
      </c>
      <c r="P62" s="111"/>
    </row>
    <row r="63" spans="1:16" hidden="1" x14ac:dyDescent="0.25">
      <c r="A63" s="38">
        <v>1147</v>
      </c>
      <c r="B63" s="57" t="s">
        <v>56</v>
      </c>
      <c r="C63" s="58">
        <f t="shared" si="4"/>
        <v>0</v>
      </c>
      <c r="D63" s="229">
        <v>0</v>
      </c>
      <c r="E63" s="389"/>
      <c r="F63" s="400">
        <f t="shared" si="50"/>
        <v>0</v>
      </c>
      <c r="G63" s="229"/>
      <c r="H63" s="261"/>
      <c r="I63" s="114">
        <f t="shared" si="51"/>
        <v>0</v>
      </c>
      <c r="J63" s="261"/>
      <c r="K63" s="60"/>
      <c r="L63" s="114">
        <f t="shared" si="52"/>
        <v>0</v>
      </c>
      <c r="M63" s="320"/>
      <c r="N63" s="60"/>
      <c r="O63" s="114">
        <f t="shared" si="53"/>
        <v>0</v>
      </c>
      <c r="P63" s="111"/>
    </row>
    <row r="64" spans="1:16" hidden="1" x14ac:dyDescent="0.25">
      <c r="A64" s="38">
        <v>1148</v>
      </c>
      <c r="B64" s="57" t="s">
        <v>57</v>
      </c>
      <c r="C64" s="58">
        <f t="shared" si="4"/>
        <v>0</v>
      </c>
      <c r="D64" s="229">
        <v>0</v>
      </c>
      <c r="E64" s="389"/>
      <c r="F64" s="400">
        <f t="shared" si="50"/>
        <v>0</v>
      </c>
      <c r="G64" s="229"/>
      <c r="H64" s="261"/>
      <c r="I64" s="114">
        <f t="shared" si="51"/>
        <v>0</v>
      </c>
      <c r="J64" s="261"/>
      <c r="K64" s="60"/>
      <c r="L64" s="114">
        <f t="shared" si="52"/>
        <v>0</v>
      </c>
      <c r="M64" s="320"/>
      <c r="N64" s="60"/>
      <c r="O64" s="114">
        <f t="shared" si="53"/>
        <v>0</v>
      </c>
      <c r="P64" s="111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>
        <v>0</v>
      </c>
      <c r="E65" s="389"/>
      <c r="F65" s="400">
        <f t="shared" si="50"/>
        <v>0</v>
      </c>
      <c r="G65" s="229"/>
      <c r="H65" s="261"/>
      <c r="I65" s="114">
        <f t="shared" si="51"/>
        <v>0</v>
      </c>
      <c r="J65" s="261"/>
      <c r="K65" s="60"/>
      <c r="L65" s="114">
        <f t="shared" si="52"/>
        <v>0</v>
      </c>
      <c r="M65" s="320"/>
      <c r="N65" s="60"/>
      <c r="O65" s="114">
        <f t="shared" si="53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>
        <v>0</v>
      </c>
      <c r="E66" s="519"/>
      <c r="F66" s="533">
        <f t="shared" si="50"/>
        <v>0</v>
      </c>
      <c r="G66" s="231"/>
      <c r="H66" s="262"/>
      <c r="I66" s="109">
        <f t="shared" si="51"/>
        <v>0</v>
      </c>
      <c r="J66" s="262"/>
      <c r="K66" s="115"/>
      <c r="L66" s="109">
        <f t="shared" si="52"/>
        <v>0</v>
      </c>
      <c r="M66" s="321"/>
      <c r="N66" s="115"/>
      <c r="O66" s="109">
        <f t="shared" si="53"/>
        <v>0</v>
      </c>
      <c r="P66" s="116"/>
    </row>
    <row r="67" spans="1:16" ht="24" hidden="1" x14ac:dyDescent="0.25">
      <c r="A67" s="46">
        <v>1200</v>
      </c>
      <c r="B67" s="105" t="s">
        <v>296</v>
      </c>
      <c r="C67" s="47">
        <f t="shared" si="4"/>
        <v>0</v>
      </c>
      <c r="D67" s="227">
        <f>SUM(D68:D69)</f>
        <v>0</v>
      </c>
      <c r="E67" s="387">
        <f t="shared" ref="E67:F67" si="54">SUM(E68:E69)</f>
        <v>0</v>
      </c>
      <c r="F67" s="402">
        <f t="shared" si="54"/>
        <v>0</v>
      </c>
      <c r="G67" s="227">
        <f>SUM(G68:G69)</f>
        <v>0</v>
      </c>
      <c r="H67" s="106">
        <f t="shared" ref="H67:I67" si="55">SUM(H68:H69)</f>
        <v>0</v>
      </c>
      <c r="I67" s="117">
        <f t="shared" si="55"/>
        <v>0</v>
      </c>
      <c r="J67" s="106">
        <f>SUM(J68:J69)</f>
        <v>0</v>
      </c>
      <c r="K67" s="50">
        <f t="shared" ref="K67:L67" si="56">SUM(K68:K69)</f>
        <v>0</v>
      </c>
      <c r="L67" s="117">
        <f t="shared" si="56"/>
        <v>0</v>
      </c>
      <c r="M67" s="47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hidden="1" x14ac:dyDescent="0.25">
      <c r="A68" s="581">
        <v>1210</v>
      </c>
      <c r="B68" s="52" t="s">
        <v>60</v>
      </c>
      <c r="C68" s="53">
        <f t="shared" si="4"/>
        <v>0</v>
      </c>
      <c r="D68" s="228">
        <v>0</v>
      </c>
      <c r="E68" s="393"/>
      <c r="F68" s="411">
        <f>D68+E68</f>
        <v>0</v>
      </c>
      <c r="G68" s="228"/>
      <c r="H68" s="260"/>
      <c r="I68" s="120">
        <f>G68+H68</f>
        <v>0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110"/>
    </row>
    <row r="69" spans="1:16" ht="24" hidden="1" x14ac:dyDescent="0.25">
      <c r="A69" s="112">
        <v>1220</v>
      </c>
      <c r="B69" s="57" t="s">
        <v>61</v>
      </c>
      <c r="C69" s="58">
        <f t="shared" si="4"/>
        <v>0</v>
      </c>
      <c r="D69" s="230">
        <f>SUM(D70:D74)</f>
        <v>0</v>
      </c>
      <c r="E69" s="392">
        <f t="shared" ref="E69:F69" si="58">SUM(E70:E74)</f>
        <v>0</v>
      </c>
      <c r="F69" s="400">
        <f t="shared" si="58"/>
        <v>0</v>
      </c>
      <c r="G69" s="230">
        <f>SUM(G70:G74)</f>
        <v>0</v>
      </c>
      <c r="H69" s="121">
        <f t="shared" ref="H69:I69" si="59">SUM(H70:H74)</f>
        <v>0</v>
      </c>
      <c r="I69" s="114">
        <f t="shared" si="59"/>
        <v>0</v>
      </c>
      <c r="J69" s="121">
        <f>SUM(J70:J74)</f>
        <v>0</v>
      </c>
      <c r="K69" s="113">
        <f t="shared" ref="K69:L69" si="60">SUM(K70:K74)</f>
        <v>0</v>
      </c>
      <c r="L69" s="114">
        <f t="shared" si="60"/>
        <v>0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111"/>
    </row>
    <row r="70" spans="1:16" ht="48" hidden="1" x14ac:dyDescent="0.25">
      <c r="A70" s="38">
        <v>1221</v>
      </c>
      <c r="B70" s="57" t="s">
        <v>297</v>
      </c>
      <c r="C70" s="58">
        <f t="shared" si="4"/>
        <v>0</v>
      </c>
      <c r="D70" s="229">
        <v>0</v>
      </c>
      <c r="E70" s="389"/>
      <c r="F70" s="400">
        <f t="shared" ref="F70:F74" si="62">D70+E70</f>
        <v>0</v>
      </c>
      <c r="G70" s="229"/>
      <c r="H70" s="261"/>
      <c r="I70" s="114">
        <f t="shared" ref="I70:I74" si="63">G70+H70</f>
        <v>0</v>
      </c>
      <c r="J70" s="261"/>
      <c r="K70" s="60"/>
      <c r="L70" s="114">
        <f t="shared" ref="L70:L74" si="64">J70+K70</f>
        <v>0</v>
      </c>
      <c r="M70" s="320"/>
      <c r="N70" s="60"/>
      <c r="O70" s="114">
        <f t="shared" ref="O70:O74" si="65">M70+N70</f>
        <v>0</v>
      </c>
      <c r="P70" s="111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29">
        <v>0</v>
      </c>
      <c r="E71" s="389"/>
      <c r="F71" s="400">
        <f t="shared" si="62"/>
        <v>0</v>
      </c>
      <c r="G71" s="229"/>
      <c r="H71" s="261"/>
      <c r="I71" s="114">
        <f t="shared" si="63"/>
        <v>0</v>
      </c>
      <c r="J71" s="261"/>
      <c r="K71" s="60"/>
      <c r="L71" s="114">
        <f t="shared" si="64"/>
        <v>0</v>
      </c>
      <c r="M71" s="320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29">
        <v>0</v>
      </c>
      <c r="E72" s="389"/>
      <c r="F72" s="400">
        <f t="shared" si="62"/>
        <v>0</v>
      </c>
      <c r="G72" s="229"/>
      <c r="H72" s="261"/>
      <c r="I72" s="114">
        <f t="shared" si="63"/>
        <v>0</v>
      </c>
      <c r="J72" s="261"/>
      <c r="K72" s="60"/>
      <c r="L72" s="114">
        <f t="shared" si="64"/>
        <v>0</v>
      </c>
      <c r="M72" s="320"/>
      <c r="N72" s="60"/>
      <c r="O72" s="114">
        <f t="shared" si="65"/>
        <v>0</v>
      </c>
      <c r="P72" s="111"/>
    </row>
    <row r="73" spans="1:16" ht="36" hidden="1" x14ac:dyDescent="0.25">
      <c r="A73" s="38">
        <v>1227</v>
      </c>
      <c r="B73" s="57" t="s">
        <v>64</v>
      </c>
      <c r="C73" s="58">
        <f t="shared" si="4"/>
        <v>0</v>
      </c>
      <c r="D73" s="229">
        <v>0</v>
      </c>
      <c r="E73" s="389"/>
      <c r="F73" s="400">
        <f t="shared" si="62"/>
        <v>0</v>
      </c>
      <c r="G73" s="229"/>
      <c r="H73" s="261"/>
      <c r="I73" s="114">
        <f t="shared" si="63"/>
        <v>0</v>
      </c>
      <c r="J73" s="261"/>
      <c r="K73" s="60"/>
      <c r="L73" s="114">
        <f t="shared" si="64"/>
        <v>0</v>
      </c>
      <c r="M73" s="320"/>
      <c r="N73" s="60"/>
      <c r="O73" s="114">
        <f t="shared" si="65"/>
        <v>0</v>
      </c>
      <c r="P73" s="111"/>
    </row>
    <row r="74" spans="1:16" ht="48" hidden="1" x14ac:dyDescent="0.25">
      <c r="A74" s="38">
        <v>1228</v>
      </c>
      <c r="B74" s="57" t="s">
        <v>298</v>
      </c>
      <c r="C74" s="58">
        <f t="shared" si="4"/>
        <v>0</v>
      </c>
      <c r="D74" s="229">
        <v>0</v>
      </c>
      <c r="E74" s="389"/>
      <c r="F74" s="400">
        <f t="shared" si="62"/>
        <v>0</v>
      </c>
      <c r="G74" s="229"/>
      <c r="H74" s="261"/>
      <c r="I74" s="114">
        <f t="shared" si="63"/>
        <v>0</v>
      </c>
      <c r="J74" s="261"/>
      <c r="K74" s="60"/>
      <c r="L74" s="114">
        <f t="shared" si="64"/>
        <v>0</v>
      </c>
      <c r="M74" s="320"/>
      <c r="N74" s="60"/>
      <c r="O74" s="114">
        <f t="shared" si="65"/>
        <v>0</v>
      </c>
      <c r="P74" s="111"/>
    </row>
    <row r="75" spans="1:16" x14ac:dyDescent="0.25">
      <c r="A75" s="101">
        <v>2000</v>
      </c>
      <c r="B75" s="101" t="s">
        <v>65</v>
      </c>
      <c r="C75" s="102">
        <f t="shared" si="4"/>
        <v>5553</v>
      </c>
      <c r="D75" s="226">
        <f>SUM(D76,D83,D130,D164,D165,D172)</f>
        <v>5700</v>
      </c>
      <c r="E75" s="386">
        <f t="shared" ref="E75:F75" si="66">SUM(E76,E83,E130,E164,E165,E172)</f>
        <v>-147</v>
      </c>
      <c r="F75" s="410">
        <f t="shared" si="66"/>
        <v>5553</v>
      </c>
      <c r="G75" s="226">
        <f>SUM(G76,G83,G130,G164,G165,G172)</f>
        <v>0</v>
      </c>
      <c r="H75" s="259">
        <f t="shared" ref="H75:I75" si="67">SUM(H76,H83,H130,H164,H165,H172)</f>
        <v>0</v>
      </c>
      <c r="I75" s="104">
        <f t="shared" si="67"/>
        <v>0</v>
      </c>
      <c r="J75" s="259">
        <f>SUM(J76,J83,J130,J164,J165,J172)</f>
        <v>0</v>
      </c>
      <c r="K75" s="103">
        <f t="shared" ref="K75:L75" si="68">SUM(K76,K83,K130,K164,K165,K172)</f>
        <v>0</v>
      </c>
      <c r="L75" s="104">
        <f t="shared" si="68"/>
        <v>0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3"/>
    </row>
    <row r="76" spans="1:16" ht="24" hidden="1" x14ac:dyDescent="0.25">
      <c r="A76" s="46">
        <v>2100</v>
      </c>
      <c r="B76" s="105" t="s">
        <v>66</v>
      </c>
      <c r="C76" s="47">
        <f t="shared" si="4"/>
        <v>0</v>
      </c>
      <c r="D76" s="227">
        <f>SUM(D77,D80)</f>
        <v>0</v>
      </c>
      <c r="E76" s="387">
        <f t="shared" ref="E76:F76" si="70">SUM(E77,E80)</f>
        <v>0</v>
      </c>
      <c r="F76" s="402">
        <f t="shared" si="70"/>
        <v>0</v>
      </c>
      <c r="G76" s="227">
        <f>SUM(G77,G80)</f>
        <v>0</v>
      </c>
      <c r="H76" s="106">
        <f t="shared" ref="H76:I76" si="71">SUM(H77,H80)</f>
        <v>0</v>
      </c>
      <c r="I76" s="117">
        <f t="shared" si="71"/>
        <v>0</v>
      </c>
      <c r="J76" s="106">
        <f>SUM(J77,J80)</f>
        <v>0</v>
      </c>
      <c r="K76" s="50">
        <f t="shared" ref="K76:L76" si="72">SUM(K77,K80)</f>
        <v>0</v>
      </c>
      <c r="L76" s="117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hidden="1" x14ac:dyDescent="0.25">
      <c r="A77" s="581">
        <v>2110</v>
      </c>
      <c r="B77" s="52" t="s">
        <v>67</v>
      </c>
      <c r="C77" s="53">
        <f t="shared" si="4"/>
        <v>0</v>
      </c>
      <c r="D77" s="232">
        <f>SUM(D78:D79)</f>
        <v>0</v>
      </c>
      <c r="E77" s="388">
        <f t="shared" ref="E77:F77" si="74">SUM(E78:E79)</f>
        <v>0</v>
      </c>
      <c r="F77" s="411">
        <f t="shared" si="74"/>
        <v>0</v>
      </c>
      <c r="G77" s="232">
        <f>SUM(G78:G79)</f>
        <v>0</v>
      </c>
      <c r="H77" s="263">
        <f t="shared" ref="H77:I77" si="75">SUM(H78:H79)</f>
        <v>0</v>
      </c>
      <c r="I77" s="120">
        <f t="shared" si="75"/>
        <v>0</v>
      </c>
      <c r="J77" s="263">
        <f>SUM(J78:J79)</f>
        <v>0</v>
      </c>
      <c r="K77" s="119">
        <f t="shared" ref="K77:L77" si="76">SUM(K78:K79)</f>
        <v>0</v>
      </c>
      <c r="L77" s="120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hidden="1" x14ac:dyDescent="0.25">
      <c r="A78" s="38">
        <v>2111</v>
      </c>
      <c r="B78" s="57" t="s">
        <v>68</v>
      </c>
      <c r="C78" s="58">
        <f t="shared" si="4"/>
        <v>0</v>
      </c>
      <c r="D78" s="229">
        <v>0</v>
      </c>
      <c r="E78" s="389"/>
      <c r="F78" s="400">
        <f t="shared" ref="F78:F79" si="78">D78+E78</f>
        <v>0</v>
      </c>
      <c r="G78" s="229"/>
      <c r="H78" s="261"/>
      <c r="I78" s="114">
        <f t="shared" ref="I78:I79" si="79">G78+H78</f>
        <v>0</v>
      </c>
      <c r="J78" s="261"/>
      <c r="K78" s="60"/>
      <c r="L78" s="114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</row>
    <row r="79" spans="1:16" ht="24" hidden="1" x14ac:dyDescent="0.25">
      <c r="A79" s="38">
        <v>2112</v>
      </c>
      <c r="B79" s="57" t="s">
        <v>69</v>
      </c>
      <c r="C79" s="58">
        <f t="shared" si="4"/>
        <v>0</v>
      </c>
      <c r="D79" s="229">
        <v>0</v>
      </c>
      <c r="E79" s="389"/>
      <c r="F79" s="400">
        <f t="shared" si="78"/>
        <v>0</v>
      </c>
      <c r="G79" s="229"/>
      <c r="H79" s="261"/>
      <c r="I79" s="114">
        <f t="shared" si="79"/>
        <v>0</v>
      </c>
      <c r="J79" s="261"/>
      <c r="K79" s="60"/>
      <c r="L79" s="114">
        <f t="shared" si="80"/>
        <v>0</v>
      </c>
      <c r="M79" s="320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392">
        <f t="shared" ref="E80:F80" si="82">SUM(E81:E82)</f>
        <v>0</v>
      </c>
      <c r="F80" s="400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14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>
        <v>0</v>
      </c>
      <c r="E81" s="389"/>
      <c r="F81" s="400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14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>
        <v>0</v>
      </c>
      <c r="E82" s="389"/>
      <c r="F82" s="400">
        <f t="shared" si="86"/>
        <v>0</v>
      </c>
      <c r="G82" s="229"/>
      <c r="H82" s="261"/>
      <c r="I82" s="114">
        <f t="shared" si="87"/>
        <v>0</v>
      </c>
      <c r="J82" s="261"/>
      <c r="K82" s="60"/>
      <c r="L82" s="114">
        <f t="shared" si="88"/>
        <v>0</v>
      </c>
      <c r="M82" s="320"/>
      <c r="N82" s="60"/>
      <c r="O82" s="114">
        <f t="shared" si="89"/>
        <v>0</v>
      </c>
      <c r="P82" s="111"/>
    </row>
    <row r="83" spans="1:16" x14ac:dyDescent="0.25">
      <c r="A83" s="46">
        <v>2200</v>
      </c>
      <c r="B83" s="105" t="s">
        <v>71</v>
      </c>
      <c r="C83" s="47">
        <f t="shared" si="4"/>
        <v>5553</v>
      </c>
      <c r="D83" s="227">
        <f>SUM(D84,D89,D95,D103,D112,D116,D122,D128)</f>
        <v>5700</v>
      </c>
      <c r="E83" s="387">
        <f t="shared" ref="E83:F83" si="90">SUM(E84,E89,E95,E103,E112,E116,E122,E128)</f>
        <v>-147</v>
      </c>
      <c r="F83" s="402">
        <f t="shared" si="90"/>
        <v>5553</v>
      </c>
      <c r="G83" s="227">
        <f>SUM(G84,G89,G95,G103,G112,G116,G122,G128)</f>
        <v>0</v>
      </c>
      <c r="H83" s="106">
        <f t="shared" ref="H83:I83" si="91">SUM(H84,H89,H95,H103,H112,H116,H122,H128)</f>
        <v>0</v>
      </c>
      <c r="I83" s="117">
        <f t="shared" si="91"/>
        <v>0</v>
      </c>
      <c r="J83" s="106">
        <f>SUM(J84,J89,J95,J103,J112,J116,J122,J128)</f>
        <v>0</v>
      </c>
      <c r="K83" s="50">
        <f t="shared" ref="K83:L83" si="92">SUM(K84,K89,K95,K103,K112,K116,K122,K128)</f>
        <v>0</v>
      </c>
      <c r="L83" s="117">
        <f t="shared" si="92"/>
        <v>0</v>
      </c>
      <c r="M83" s="164">
        <f>SUM(M84,M89,M95,M103,M112,M116,M122,M128)</f>
        <v>0</v>
      </c>
      <c r="N83" s="165">
        <f t="shared" ref="N83:O83" si="93">SUM(N84,N89,N95,N103,N112,N116,N122,N128)</f>
        <v>0</v>
      </c>
      <c r="O83" s="166">
        <f t="shared" si="93"/>
        <v>0</v>
      </c>
      <c r="P83" s="345"/>
    </row>
    <row r="84" spans="1:16" ht="24" hidden="1" x14ac:dyDescent="0.25">
      <c r="A84" s="107">
        <v>2210</v>
      </c>
      <c r="B84" s="78" t="s">
        <v>72</v>
      </c>
      <c r="C84" s="84">
        <f t="shared" si="4"/>
        <v>0</v>
      </c>
      <c r="D84" s="132">
        <f>SUM(D85:D88)</f>
        <v>0</v>
      </c>
      <c r="E84" s="516">
        <f t="shared" ref="E84:F84" si="94">SUM(E85:E88)</f>
        <v>0</v>
      </c>
      <c r="F84" s="533">
        <f t="shared" si="94"/>
        <v>0</v>
      </c>
      <c r="G84" s="132">
        <f>SUM(G85:G88)</f>
        <v>0</v>
      </c>
      <c r="H84" s="205">
        <f t="shared" ref="H84:I84" si="95">SUM(H85:H88)</f>
        <v>0</v>
      </c>
      <c r="I84" s="109">
        <f t="shared" si="95"/>
        <v>0</v>
      </c>
      <c r="J84" s="205">
        <f>SUM(J85:J88)</f>
        <v>0</v>
      </c>
      <c r="K84" s="108">
        <f t="shared" ref="K84:L84" si="96">SUM(K85:K88)</f>
        <v>0</v>
      </c>
      <c r="L84" s="109">
        <f t="shared" si="96"/>
        <v>0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>
        <v>0</v>
      </c>
      <c r="E85" s="393"/>
      <c r="F85" s="411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20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</row>
    <row r="86" spans="1:16" ht="36" hidden="1" x14ac:dyDescent="0.25">
      <c r="A86" s="38">
        <v>2212</v>
      </c>
      <c r="B86" s="57" t="s">
        <v>74</v>
      </c>
      <c r="C86" s="58">
        <f t="shared" si="98"/>
        <v>0</v>
      </c>
      <c r="D86" s="229">
        <v>0</v>
      </c>
      <c r="E86" s="389"/>
      <c r="F86" s="400">
        <f t="shared" si="99"/>
        <v>0</v>
      </c>
      <c r="G86" s="229"/>
      <c r="H86" s="261"/>
      <c r="I86" s="114">
        <f t="shared" si="100"/>
        <v>0</v>
      </c>
      <c r="J86" s="261"/>
      <c r="K86" s="60"/>
      <c r="L86" s="114">
        <f t="shared" si="101"/>
        <v>0</v>
      </c>
      <c r="M86" s="320"/>
      <c r="N86" s="60"/>
      <c r="O86" s="114">
        <f t="shared" si="102"/>
        <v>0</v>
      </c>
      <c r="P86" s="111"/>
    </row>
    <row r="87" spans="1:16" ht="24" hidden="1" x14ac:dyDescent="0.25">
      <c r="A87" s="38">
        <v>2214</v>
      </c>
      <c r="B87" s="57" t="s">
        <v>75</v>
      </c>
      <c r="C87" s="58">
        <f t="shared" si="98"/>
        <v>0</v>
      </c>
      <c r="D87" s="229">
        <v>0</v>
      </c>
      <c r="E87" s="389"/>
      <c r="F87" s="400">
        <f t="shared" si="99"/>
        <v>0</v>
      </c>
      <c r="G87" s="229"/>
      <c r="H87" s="261"/>
      <c r="I87" s="114">
        <f t="shared" si="100"/>
        <v>0</v>
      </c>
      <c r="J87" s="261"/>
      <c r="K87" s="60"/>
      <c r="L87" s="114">
        <f t="shared" si="101"/>
        <v>0</v>
      </c>
      <c r="M87" s="320"/>
      <c r="N87" s="60"/>
      <c r="O87" s="114">
        <f t="shared" si="102"/>
        <v>0</v>
      </c>
      <c r="P87" s="111"/>
    </row>
    <row r="88" spans="1:16" hidden="1" x14ac:dyDescent="0.25">
      <c r="A88" s="38">
        <v>2219</v>
      </c>
      <c r="B88" s="57" t="s">
        <v>76</v>
      </c>
      <c r="C88" s="58">
        <f t="shared" si="98"/>
        <v>0</v>
      </c>
      <c r="D88" s="229">
        <v>0</v>
      </c>
      <c r="E88" s="389"/>
      <c r="F88" s="400">
        <f t="shared" si="99"/>
        <v>0</v>
      </c>
      <c r="G88" s="229"/>
      <c r="H88" s="261"/>
      <c r="I88" s="114">
        <f t="shared" si="100"/>
        <v>0</v>
      </c>
      <c r="J88" s="261"/>
      <c r="K88" s="60"/>
      <c r="L88" s="114">
        <f t="shared" si="101"/>
        <v>0</v>
      </c>
      <c r="M88" s="320"/>
      <c r="N88" s="60"/>
      <c r="O88" s="114">
        <f t="shared" si="102"/>
        <v>0</v>
      </c>
      <c r="P88" s="111"/>
    </row>
    <row r="89" spans="1:16" ht="24" hidden="1" x14ac:dyDescent="0.25">
      <c r="A89" s="112">
        <v>2220</v>
      </c>
      <c r="B89" s="57" t="s">
        <v>77</v>
      </c>
      <c r="C89" s="58">
        <f t="shared" si="98"/>
        <v>0</v>
      </c>
      <c r="D89" s="230">
        <f>SUM(D90:D94)</f>
        <v>0</v>
      </c>
      <c r="E89" s="392">
        <f t="shared" ref="E89:F89" si="103">SUM(E90:E94)</f>
        <v>0</v>
      </c>
      <c r="F89" s="400">
        <f t="shared" si="103"/>
        <v>0</v>
      </c>
      <c r="G89" s="230">
        <f>SUM(G90:G94)</f>
        <v>0</v>
      </c>
      <c r="H89" s="121">
        <f t="shared" ref="H89:I89" si="104">SUM(H90:H94)</f>
        <v>0</v>
      </c>
      <c r="I89" s="114">
        <f t="shared" si="104"/>
        <v>0</v>
      </c>
      <c r="J89" s="121">
        <f>SUM(J90:J94)</f>
        <v>0</v>
      </c>
      <c r="K89" s="113">
        <f t="shared" ref="K89:L89" si="105">SUM(K90:K94)</f>
        <v>0</v>
      </c>
      <c r="L89" s="114">
        <f t="shared" si="105"/>
        <v>0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hidden="1" x14ac:dyDescent="0.25">
      <c r="A90" s="38">
        <v>2221</v>
      </c>
      <c r="B90" s="57" t="s">
        <v>289</v>
      </c>
      <c r="C90" s="58">
        <f t="shared" si="98"/>
        <v>0</v>
      </c>
      <c r="D90" s="229">
        <v>0</v>
      </c>
      <c r="E90" s="389"/>
      <c r="F90" s="400">
        <f t="shared" ref="F90:F94" si="107">D90+E90</f>
        <v>0</v>
      </c>
      <c r="G90" s="229"/>
      <c r="H90" s="261"/>
      <c r="I90" s="114">
        <f t="shared" ref="I90:I94" si="108">G90+H90</f>
        <v>0</v>
      </c>
      <c r="J90" s="261"/>
      <c r="K90" s="60"/>
      <c r="L90" s="114">
        <f t="shared" ref="L90:L94" si="109">J90+K90</f>
        <v>0</v>
      </c>
      <c r="M90" s="320"/>
      <c r="N90" s="60"/>
      <c r="O90" s="114">
        <f t="shared" ref="O90:O94" si="110">M90+N90</f>
        <v>0</v>
      </c>
      <c r="P90" s="111"/>
    </row>
    <row r="91" spans="1:16" hidden="1" x14ac:dyDescent="0.25">
      <c r="A91" s="38">
        <v>2222</v>
      </c>
      <c r="B91" s="57" t="s">
        <v>78</v>
      </c>
      <c r="C91" s="58">
        <f t="shared" si="98"/>
        <v>0</v>
      </c>
      <c r="D91" s="229">
        <v>0</v>
      </c>
      <c r="E91" s="389"/>
      <c r="F91" s="400">
        <f t="shared" si="107"/>
        <v>0</v>
      </c>
      <c r="G91" s="229"/>
      <c r="H91" s="261"/>
      <c r="I91" s="114">
        <f t="shared" si="108"/>
        <v>0</v>
      </c>
      <c r="J91" s="261"/>
      <c r="K91" s="60"/>
      <c r="L91" s="114">
        <f t="shared" si="109"/>
        <v>0</v>
      </c>
      <c r="M91" s="320"/>
      <c r="N91" s="60"/>
      <c r="O91" s="114">
        <f t="shared" si="110"/>
        <v>0</v>
      </c>
      <c r="P91" s="111"/>
    </row>
    <row r="92" spans="1:16" hidden="1" x14ac:dyDescent="0.25">
      <c r="A92" s="38">
        <v>2223</v>
      </c>
      <c r="B92" s="57" t="s">
        <v>79</v>
      </c>
      <c r="C92" s="58">
        <f t="shared" si="98"/>
        <v>0</v>
      </c>
      <c r="D92" s="229">
        <v>0</v>
      </c>
      <c r="E92" s="389"/>
      <c r="F92" s="400">
        <f t="shared" si="107"/>
        <v>0</v>
      </c>
      <c r="G92" s="229"/>
      <c r="H92" s="261"/>
      <c r="I92" s="114">
        <f t="shared" si="108"/>
        <v>0</v>
      </c>
      <c r="J92" s="261"/>
      <c r="K92" s="60"/>
      <c r="L92" s="114">
        <f t="shared" si="109"/>
        <v>0</v>
      </c>
      <c r="M92" s="320"/>
      <c r="N92" s="60"/>
      <c r="O92" s="114">
        <f t="shared" si="110"/>
        <v>0</v>
      </c>
      <c r="P92" s="111"/>
    </row>
    <row r="93" spans="1:16" ht="48" hidden="1" x14ac:dyDescent="0.25">
      <c r="A93" s="38">
        <v>2224</v>
      </c>
      <c r="B93" s="57" t="s">
        <v>299</v>
      </c>
      <c r="C93" s="58">
        <f t="shared" si="98"/>
        <v>0</v>
      </c>
      <c r="D93" s="229">
        <v>0</v>
      </c>
      <c r="E93" s="389"/>
      <c r="F93" s="400">
        <f t="shared" si="107"/>
        <v>0</v>
      </c>
      <c r="G93" s="229"/>
      <c r="H93" s="261"/>
      <c r="I93" s="114">
        <f t="shared" si="108"/>
        <v>0</v>
      </c>
      <c r="J93" s="261"/>
      <c r="K93" s="60"/>
      <c r="L93" s="114">
        <f t="shared" si="109"/>
        <v>0</v>
      </c>
      <c r="M93" s="320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29">
        <v>0</v>
      </c>
      <c r="E94" s="389"/>
      <c r="F94" s="400">
        <f t="shared" si="107"/>
        <v>0</v>
      </c>
      <c r="G94" s="229"/>
      <c r="H94" s="261"/>
      <c r="I94" s="114">
        <f t="shared" si="108"/>
        <v>0</v>
      </c>
      <c r="J94" s="261"/>
      <c r="K94" s="60"/>
      <c r="L94" s="114">
        <f t="shared" si="109"/>
        <v>0</v>
      </c>
      <c r="M94" s="320"/>
      <c r="N94" s="60"/>
      <c r="O94" s="114">
        <f t="shared" si="110"/>
        <v>0</v>
      </c>
      <c r="P94" s="111"/>
    </row>
    <row r="95" spans="1:16" ht="36" hidden="1" x14ac:dyDescent="0.25">
      <c r="A95" s="112">
        <v>2230</v>
      </c>
      <c r="B95" s="57" t="s">
        <v>81</v>
      </c>
      <c r="C95" s="58">
        <f t="shared" si="98"/>
        <v>0</v>
      </c>
      <c r="D95" s="230">
        <f>SUM(D96:D102)</f>
        <v>0</v>
      </c>
      <c r="E95" s="392">
        <f t="shared" ref="E95:F95" si="111">SUM(E96:E102)</f>
        <v>0</v>
      </c>
      <c r="F95" s="400">
        <f t="shared" si="111"/>
        <v>0</v>
      </c>
      <c r="G95" s="230">
        <f>SUM(G96:G102)</f>
        <v>0</v>
      </c>
      <c r="H95" s="121">
        <f t="shared" ref="H95:I95" si="112">SUM(H96:H102)</f>
        <v>0</v>
      </c>
      <c r="I95" s="114">
        <f t="shared" si="112"/>
        <v>0</v>
      </c>
      <c r="J95" s="121">
        <f>SUM(J96:J102)</f>
        <v>0</v>
      </c>
      <c r="K95" s="113">
        <f t="shared" ref="K95:L95" si="113">SUM(K96:K102)</f>
        <v>0</v>
      </c>
      <c r="L95" s="114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29">
        <v>0</v>
      </c>
      <c r="E96" s="389"/>
      <c r="F96" s="400">
        <f t="shared" ref="F96:F102" si="115">D96+E96</f>
        <v>0</v>
      </c>
      <c r="G96" s="229"/>
      <c r="H96" s="261"/>
      <c r="I96" s="114">
        <f t="shared" ref="I96:I102" si="116">G96+H96</f>
        <v>0</v>
      </c>
      <c r="J96" s="261"/>
      <c r="K96" s="60"/>
      <c r="L96" s="114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>
        <v>0</v>
      </c>
      <c r="E97" s="389"/>
      <c r="F97" s="400">
        <f t="shared" si="115"/>
        <v>0</v>
      </c>
      <c r="G97" s="229"/>
      <c r="H97" s="261"/>
      <c r="I97" s="114">
        <f t="shared" si="116"/>
        <v>0</v>
      </c>
      <c r="J97" s="261"/>
      <c r="K97" s="60"/>
      <c r="L97" s="114">
        <f t="shared" si="117"/>
        <v>0</v>
      </c>
      <c r="M97" s="320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28">
        <v>0</v>
      </c>
      <c r="E98" s="393"/>
      <c r="F98" s="411">
        <f t="shared" si="115"/>
        <v>0</v>
      </c>
      <c r="G98" s="228"/>
      <c r="H98" s="260"/>
      <c r="I98" s="120">
        <f t="shared" si="116"/>
        <v>0</v>
      </c>
      <c r="J98" s="260"/>
      <c r="K98" s="55"/>
      <c r="L98" s="120">
        <f t="shared" si="117"/>
        <v>0</v>
      </c>
      <c r="M98" s="319"/>
      <c r="N98" s="55"/>
      <c r="O98" s="120">
        <f t="shared" si="118"/>
        <v>0</v>
      </c>
      <c r="P98" s="110"/>
    </row>
    <row r="99" spans="1:16" ht="36" hidden="1" x14ac:dyDescent="0.25">
      <c r="A99" s="38">
        <v>2234</v>
      </c>
      <c r="B99" s="57" t="s">
        <v>85</v>
      </c>
      <c r="C99" s="58">
        <f t="shared" si="98"/>
        <v>0</v>
      </c>
      <c r="D99" s="229">
        <v>0</v>
      </c>
      <c r="E99" s="389"/>
      <c r="F99" s="400">
        <f t="shared" si="115"/>
        <v>0</v>
      </c>
      <c r="G99" s="229"/>
      <c r="H99" s="261"/>
      <c r="I99" s="114">
        <f t="shared" si="116"/>
        <v>0</v>
      </c>
      <c r="J99" s="261"/>
      <c r="K99" s="60"/>
      <c r="L99" s="114">
        <f t="shared" si="117"/>
        <v>0</v>
      </c>
      <c r="M99" s="320"/>
      <c r="N99" s="60"/>
      <c r="O99" s="114">
        <f t="shared" si="118"/>
        <v>0</v>
      </c>
      <c r="P99" s="111"/>
    </row>
    <row r="100" spans="1:16" ht="24" hidden="1" x14ac:dyDescent="0.25">
      <c r="A100" s="38">
        <v>2235</v>
      </c>
      <c r="B100" s="57" t="s">
        <v>86</v>
      </c>
      <c r="C100" s="58">
        <f t="shared" si="98"/>
        <v>0</v>
      </c>
      <c r="D100" s="229">
        <v>0</v>
      </c>
      <c r="E100" s="389"/>
      <c r="F100" s="400">
        <f t="shared" si="115"/>
        <v>0</v>
      </c>
      <c r="G100" s="229"/>
      <c r="H100" s="261"/>
      <c r="I100" s="114">
        <f t="shared" si="116"/>
        <v>0</v>
      </c>
      <c r="J100" s="261"/>
      <c r="K100" s="60"/>
      <c r="L100" s="114">
        <f t="shared" si="117"/>
        <v>0</v>
      </c>
      <c r="M100" s="320"/>
      <c r="N100" s="60"/>
      <c r="O100" s="114">
        <f t="shared" si="118"/>
        <v>0</v>
      </c>
      <c r="P100" s="111"/>
    </row>
    <row r="101" spans="1:16" hidden="1" x14ac:dyDescent="0.25">
      <c r="A101" s="38">
        <v>2236</v>
      </c>
      <c r="B101" s="57" t="s">
        <v>87</v>
      </c>
      <c r="C101" s="58">
        <f t="shared" si="98"/>
        <v>0</v>
      </c>
      <c r="D101" s="229">
        <v>0</v>
      </c>
      <c r="E101" s="389"/>
      <c r="F101" s="400">
        <f t="shared" si="115"/>
        <v>0</v>
      </c>
      <c r="G101" s="229"/>
      <c r="H101" s="261"/>
      <c r="I101" s="114">
        <f t="shared" si="116"/>
        <v>0</v>
      </c>
      <c r="J101" s="261"/>
      <c r="K101" s="60"/>
      <c r="L101" s="114">
        <f t="shared" si="117"/>
        <v>0</v>
      </c>
      <c r="M101" s="320"/>
      <c r="N101" s="60"/>
      <c r="O101" s="114">
        <f t="shared" si="118"/>
        <v>0</v>
      </c>
      <c r="P101" s="111"/>
    </row>
    <row r="102" spans="1:16" ht="24" hidden="1" x14ac:dyDescent="0.25">
      <c r="A102" s="38">
        <v>2239</v>
      </c>
      <c r="B102" s="57" t="s">
        <v>88</v>
      </c>
      <c r="C102" s="58">
        <f t="shared" si="98"/>
        <v>0</v>
      </c>
      <c r="D102" s="229">
        <v>0</v>
      </c>
      <c r="E102" s="389"/>
      <c r="F102" s="400">
        <f t="shared" si="115"/>
        <v>0</v>
      </c>
      <c r="G102" s="229"/>
      <c r="H102" s="261"/>
      <c r="I102" s="114">
        <f t="shared" si="116"/>
        <v>0</v>
      </c>
      <c r="J102" s="261"/>
      <c r="K102" s="60"/>
      <c r="L102" s="114">
        <f t="shared" si="117"/>
        <v>0</v>
      </c>
      <c r="M102" s="320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5553</v>
      </c>
      <c r="D103" s="230">
        <f>SUM(D104:D111)</f>
        <v>5700</v>
      </c>
      <c r="E103" s="392">
        <f t="shared" ref="E103:F103" si="119">SUM(E104:E111)</f>
        <v>-147</v>
      </c>
      <c r="F103" s="400">
        <f t="shared" si="119"/>
        <v>5553</v>
      </c>
      <c r="G103" s="230">
        <f>SUM(G104:G111)</f>
        <v>0</v>
      </c>
      <c r="H103" s="121">
        <f t="shared" ref="H103:I103" si="120">SUM(H104:H111)</f>
        <v>0</v>
      </c>
      <c r="I103" s="114">
        <f t="shared" si="120"/>
        <v>0</v>
      </c>
      <c r="J103" s="121">
        <f>SUM(J104:J111)</f>
        <v>0</v>
      </c>
      <c r="K103" s="113">
        <f t="shared" ref="K103:L103" si="121">SUM(K104:K111)</f>
        <v>0</v>
      </c>
      <c r="L103" s="114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x14ac:dyDescent="0.25">
      <c r="A104" s="38">
        <v>2241</v>
      </c>
      <c r="B104" s="57" t="s">
        <v>90</v>
      </c>
      <c r="C104" s="58">
        <f t="shared" si="98"/>
        <v>5553</v>
      </c>
      <c r="D104" s="229">
        <v>5700</v>
      </c>
      <c r="E104" s="389">
        <v>-147</v>
      </c>
      <c r="F104" s="400">
        <f t="shared" ref="F104:F111" si="123">D104+E104</f>
        <v>5553</v>
      </c>
      <c r="G104" s="229"/>
      <c r="H104" s="261"/>
      <c r="I104" s="114">
        <f t="shared" ref="I104:I111" si="124">G104+H104</f>
        <v>0</v>
      </c>
      <c r="J104" s="261"/>
      <c r="K104" s="60"/>
      <c r="L104" s="114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</row>
    <row r="105" spans="1:16" ht="24" hidden="1" x14ac:dyDescent="0.25">
      <c r="A105" s="38">
        <v>2242</v>
      </c>
      <c r="B105" s="57" t="s">
        <v>91</v>
      </c>
      <c r="C105" s="58">
        <f t="shared" si="98"/>
        <v>0</v>
      </c>
      <c r="D105" s="229">
        <v>0</v>
      </c>
      <c r="E105" s="389"/>
      <c r="F105" s="400">
        <f t="shared" si="123"/>
        <v>0</v>
      </c>
      <c r="G105" s="229"/>
      <c r="H105" s="261"/>
      <c r="I105" s="114">
        <f t="shared" si="124"/>
        <v>0</v>
      </c>
      <c r="J105" s="261"/>
      <c r="K105" s="60"/>
      <c r="L105" s="114">
        <f t="shared" si="125"/>
        <v>0</v>
      </c>
      <c r="M105" s="320"/>
      <c r="N105" s="60"/>
      <c r="O105" s="114">
        <f t="shared" si="126"/>
        <v>0</v>
      </c>
      <c r="P105" s="111"/>
    </row>
    <row r="106" spans="1:16" ht="24" hidden="1" x14ac:dyDescent="0.25">
      <c r="A106" s="38">
        <v>2243</v>
      </c>
      <c r="B106" s="57" t="s">
        <v>92</v>
      </c>
      <c r="C106" s="58">
        <f t="shared" si="98"/>
        <v>0</v>
      </c>
      <c r="D106" s="229">
        <v>0</v>
      </c>
      <c r="E106" s="389"/>
      <c r="F106" s="400">
        <f t="shared" si="123"/>
        <v>0</v>
      </c>
      <c r="G106" s="229"/>
      <c r="H106" s="261"/>
      <c r="I106" s="114">
        <f t="shared" si="124"/>
        <v>0</v>
      </c>
      <c r="J106" s="261"/>
      <c r="K106" s="60"/>
      <c r="L106" s="114">
        <f t="shared" si="125"/>
        <v>0</v>
      </c>
      <c r="M106" s="320"/>
      <c r="N106" s="60"/>
      <c r="O106" s="114">
        <f t="shared" si="126"/>
        <v>0</v>
      </c>
      <c r="P106" s="111"/>
    </row>
    <row r="107" spans="1:16" hidden="1" x14ac:dyDescent="0.25">
      <c r="A107" s="38">
        <v>2244</v>
      </c>
      <c r="B107" s="57" t="s">
        <v>93</v>
      </c>
      <c r="C107" s="58">
        <f t="shared" si="98"/>
        <v>0</v>
      </c>
      <c r="D107" s="229">
        <v>0</v>
      </c>
      <c r="E107" s="389"/>
      <c r="F107" s="400">
        <f t="shared" si="123"/>
        <v>0</v>
      </c>
      <c r="G107" s="229"/>
      <c r="H107" s="261"/>
      <c r="I107" s="114">
        <f t="shared" si="124"/>
        <v>0</v>
      </c>
      <c r="J107" s="261"/>
      <c r="K107" s="60"/>
      <c r="L107" s="114">
        <f t="shared" si="125"/>
        <v>0</v>
      </c>
      <c r="M107" s="320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29">
        <v>0</v>
      </c>
      <c r="E108" s="389"/>
      <c r="F108" s="400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14">
        <f t="shared" si="125"/>
        <v>0</v>
      </c>
      <c r="M108" s="320"/>
      <c r="N108" s="60"/>
      <c r="O108" s="114">
        <f t="shared" si="126"/>
        <v>0</v>
      </c>
      <c r="P108" s="111"/>
    </row>
    <row r="109" spans="1:16" hidden="1" x14ac:dyDescent="0.25">
      <c r="A109" s="38">
        <v>2247</v>
      </c>
      <c r="B109" s="57" t="s">
        <v>95</v>
      </c>
      <c r="C109" s="58">
        <f t="shared" si="98"/>
        <v>0</v>
      </c>
      <c r="D109" s="229">
        <v>0</v>
      </c>
      <c r="E109" s="389"/>
      <c r="F109" s="400">
        <f t="shared" si="123"/>
        <v>0</v>
      </c>
      <c r="G109" s="229"/>
      <c r="H109" s="261"/>
      <c r="I109" s="114">
        <f t="shared" si="124"/>
        <v>0</v>
      </c>
      <c r="J109" s="261"/>
      <c r="K109" s="60"/>
      <c r="L109" s="114">
        <f t="shared" si="125"/>
        <v>0</v>
      </c>
      <c r="M109" s="320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29">
        <v>0</v>
      </c>
      <c r="E110" s="389"/>
      <c r="F110" s="400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14">
        <f t="shared" si="125"/>
        <v>0</v>
      </c>
      <c r="M110" s="320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29">
        <v>0</v>
      </c>
      <c r="E111" s="389"/>
      <c r="F111" s="400">
        <f t="shared" si="123"/>
        <v>0</v>
      </c>
      <c r="G111" s="229"/>
      <c r="H111" s="261"/>
      <c r="I111" s="114">
        <f t="shared" si="124"/>
        <v>0</v>
      </c>
      <c r="J111" s="261"/>
      <c r="K111" s="60"/>
      <c r="L111" s="114">
        <f t="shared" si="125"/>
        <v>0</v>
      </c>
      <c r="M111" s="320"/>
      <c r="N111" s="60"/>
      <c r="O111" s="114">
        <f t="shared" si="126"/>
        <v>0</v>
      </c>
      <c r="P111" s="111"/>
    </row>
    <row r="112" spans="1:16" hidden="1" x14ac:dyDescent="0.25">
      <c r="A112" s="112">
        <v>2250</v>
      </c>
      <c r="B112" s="57" t="s">
        <v>97</v>
      </c>
      <c r="C112" s="58">
        <f t="shared" si="98"/>
        <v>0</v>
      </c>
      <c r="D112" s="230">
        <f>SUM(D113:D115)</f>
        <v>0</v>
      </c>
      <c r="E112" s="392">
        <f t="shared" ref="E112:F112" si="127">SUM(E113:E115)</f>
        <v>0</v>
      </c>
      <c r="F112" s="400">
        <f t="shared" si="127"/>
        <v>0</v>
      </c>
      <c r="G112" s="230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14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29">
        <v>0</v>
      </c>
      <c r="E113" s="389"/>
      <c r="F113" s="400">
        <f t="shared" ref="F113:F115" si="131">D113+E113</f>
        <v>0</v>
      </c>
      <c r="G113" s="229"/>
      <c r="H113" s="261"/>
      <c r="I113" s="114">
        <f t="shared" ref="I113:I115" si="132">G113+H113</f>
        <v>0</v>
      </c>
      <c r="J113" s="261"/>
      <c r="K113" s="60"/>
      <c r="L113" s="114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29">
        <v>0</v>
      </c>
      <c r="E114" s="389"/>
      <c r="F114" s="400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14">
        <f t="shared" si="133"/>
        <v>0</v>
      </c>
      <c r="M114" s="320"/>
      <c r="N114" s="60"/>
      <c r="O114" s="114">
        <f t="shared" si="134"/>
        <v>0</v>
      </c>
      <c r="P114" s="111"/>
    </row>
    <row r="115" spans="1:16" ht="24" hidden="1" x14ac:dyDescent="0.25">
      <c r="A115" s="38">
        <v>2259</v>
      </c>
      <c r="B115" s="57" t="s">
        <v>100</v>
      </c>
      <c r="C115" s="58">
        <f t="shared" si="98"/>
        <v>0</v>
      </c>
      <c r="D115" s="229">
        <v>0</v>
      </c>
      <c r="E115" s="389"/>
      <c r="F115" s="400">
        <f t="shared" si="131"/>
        <v>0</v>
      </c>
      <c r="G115" s="229"/>
      <c r="H115" s="261"/>
      <c r="I115" s="114">
        <f t="shared" si="132"/>
        <v>0</v>
      </c>
      <c r="J115" s="261"/>
      <c r="K115" s="60"/>
      <c r="L115" s="114">
        <f t="shared" si="133"/>
        <v>0</v>
      </c>
      <c r="M115" s="320"/>
      <c r="N115" s="60"/>
      <c r="O115" s="114">
        <f t="shared" si="134"/>
        <v>0</v>
      </c>
      <c r="P115" s="111"/>
    </row>
    <row r="116" spans="1:16" hidden="1" x14ac:dyDescent="0.25">
      <c r="A116" s="112">
        <v>2260</v>
      </c>
      <c r="B116" s="57" t="s">
        <v>101</v>
      </c>
      <c r="C116" s="58">
        <f t="shared" si="98"/>
        <v>0</v>
      </c>
      <c r="D116" s="230">
        <f>SUM(D117:D121)</f>
        <v>0</v>
      </c>
      <c r="E116" s="392">
        <f t="shared" ref="E116:F116" si="135">SUM(E117:E121)</f>
        <v>0</v>
      </c>
      <c r="F116" s="400">
        <f t="shared" si="135"/>
        <v>0</v>
      </c>
      <c r="G116" s="230">
        <f>SUM(G117:G121)</f>
        <v>0</v>
      </c>
      <c r="H116" s="121">
        <f t="shared" ref="H116:I116" si="136">SUM(H117:H121)</f>
        <v>0</v>
      </c>
      <c r="I116" s="114">
        <f t="shared" si="136"/>
        <v>0</v>
      </c>
      <c r="J116" s="121">
        <f>SUM(J117:J121)</f>
        <v>0</v>
      </c>
      <c r="K116" s="113">
        <f t="shared" ref="K116:L116" si="137">SUM(K117:K121)</f>
        <v>0</v>
      </c>
      <c r="L116" s="114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hidden="1" x14ac:dyDescent="0.25">
      <c r="A117" s="38">
        <v>2261</v>
      </c>
      <c r="B117" s="57" t="s">
        <v>102</v>
      </c>
      <c r="C117" s="58">
        <f t="shared" si="98"/>
        <v>0</v>
      </c>
      <c r="D117" s="229">
        <v>0</v>
      </c>
      <c r="E117" s="389"/>
      <c r="F117" s="400">
        <f t="shared" ref="F117:F121" si="139">D117+E117</f>
        <v>0</v>
      </c>
      <c r="G117" s="229"/>
      <c r="H117" s="261"/>
      <c r="I117" s="114">
        <f t="shared" ref="I117:I121" si="140">G117+H117</f>
        <v>0</v>
      </c>
      <c r="J117" s="261"/>
      <c r="K117" s="60"/>
      <c r="L117" s="114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29">
        <v>0</v>
      </c>
      <c r="E118" s="389"/>
      <c r="F118" s="400">
        <f t="shared" si="139"/>
        <v>0</v>
      </c>
      <c r="G118" s="229"/>
      <c r="H118" s="261"/>
      <c r="I118" s="114">
        <f t="shared" si="140"/>
        <v>0</v>
      </c>
      <c r="J118" s="261"/>
      <c r="K118" s="60"/>
      <c r="L118" s="114">
        <f t="shared" si="141"/>
        <v>0</v>
      </c>
      <c r="M118" s="320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29">
        <v>0</v>
      </c>
      <c r="E119" s="389"/>
      <c r="F119" s="400">
        <f t="shared" si="139"/>
        <v>0</v>
      </c>
      <c r="G119" s="229"/>
      <c r="H119" s="261"/>
      <c r="I119" s="114">
        <f t="shared" si="140"/>
        <v>0</v>
      </c>
      <c r="J119" s="261"/>
      <c r="K119" s="60"/>
      <c r="L119" s="114">
        <f t="shared" si="141"/>
        <v>0</v>
      </c>
      <c r="M119" s="320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29">
        <v>0</v>
      </c>
      <c r="E120" s="389"/>
      <c r="F120" s="400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14">
        <f t="shared" si="141"/>
        <v>0</v>
      </c>
      <c r="M120" s="320"/>
      <c r="N120" s="60"/>
      <c r="O120" s="114">
        <f t="shared" si="142"/>
        <v>0</v>
      </c>
      <c r="P120" s="111"/>
    </row>
    <row r="121" spans="1:16" hidden="1" x14ac:dyDescent="0.25">
      <c r="A121" s="38">
        <v>2269</v>
      </c>
      <c r="B121" s="57" t="s">
        <v>106</v>
      </c>
      <c r="C121" s="58">
        <f t="shared" si="98"/>
        <v>0</v>
      </c>
      <c r="D121" s="229">
        <v>0</v>
      </c>
      <c r="E121" s="389"/>
      <c r="F121" s="400">
        <f t="shared" si="139"/>
        <v>0</v>
      </c>
      <c r="G121" s="229"/>
      <c r="H121" s="261"/>
      <c r="I121" s="114">
        <f t="shared" si="140"/>
        <v>0</v>
      </c>
      <c r="J121" s="261"/>
      <c r="K121" s="60"/>
      <c r="L121" s="114">
        <f t="shared" si="141"/>
        <v>0</v>
      </c>
      <c r="M121" s="320"/>
      <c r="N121" s="60"/>
      <c r="O121" s="114">
        <f t="shared" si="142"/>
        <v>0</v>
      </c>
      <c r="P121" s="111"/>
    </row>
    <row r="122" spans="1:16" hidden="1" x14ac:dyDescent="0.25">
      <c r="A122" s="112">
        <v>2270</v>
      </c>
      <c r="B122" s="57" t="s">
        <v>107</v>
      </c>
      <c r="C122" s="58">
        <f t="shared" si="98"/>
        <v>0</v>
      </c>
      <c r="D122" s="230">
        <f>SUM(D123:D127)</f>
        <v>0</v>
      </c>
      <c r="E122" s="392">
        <f t="shared" ref="E122:F122" si="143">SUM(E123:E127)</f>
        <v>0</v>
      </c>
      <c r="F122" s="400">
        <f t="shared" si="143"/>
        <v>0</v>
      </c>
      <c r="G122" s="230">
        <f>SUM(G123:G127)</f>
        <v>0</v>
      </c>
      <c r="H122" s="121">
        <f t="shared" ref="H122:I122" si="144">SUM(H123:H127)</f>
        <v>0</v>
      </c>
      <c r="I122" s="114">
        <f t="shared" si="144"/>
        <v>0</v>
      </c>
      <c r="J122" s="121">
        <f>SUM(J123:J127)</f>
        <v>0</v>
      </c>
      <c r="K122" s="113">
        <f t="shared" ref="K122:L122" si="145">SUM(K123:K127)</f>
        <v>0</v>
      </c>
      <c r="L122" s="114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idden="1" x14ac:dyDescent="0.25">
      <c r="A123" s="38">
        <v>2272</v>
      </c>
      <c r="B123" s="145" t="s">
        <v>108</v>
      </c>
      <c r="C123" s="58">
        <f t="shared" si="98"/>
        <v>0</v>
      </c>
      <c r="D123" s="229">
        <v>0</v>
      </c>
      <c r="E123" s="389"/>
      <c r="F123" s="400">
        <f t="shared" ref="F123:F127" si="147">D123+E123</f>
        <v>0</v>
      </c>
      <c r="G123" s="229"/>
      <c r="H123" s="261"/>
      <c r="I123" s="114">
        <f t="shared" ref="I123:I127" si="148">G123+H123</f>
        <v>0</v>
      </c>
      <c r="J123" s="261"/>
      <c r="K123" s="60"/>
      <c r="L123" s="114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111"/>
    </row>
    <row r="124" spans="1:16" ht="24" hidden="1" x14ac:dyDescent="0.25">
      <c r="A124" s="38">
        <v>2274</v>
      </c>
      <c r="B124" s="184" t="s">
        <v>290</v>
      </c>
      <c r="C124" s="58">
        <f t="shared" si="98"/>
        <v>0</v>
      </c>
      <c r="D124" s="229">
        <v>0</v>
      </c>
      <c r="E124" s="389"/>
      <c r="F124" s="400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14">
        <f t="shared" si="149"/>
        <v>0</v>
      </c>
      <c r="M124" s="320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29">
        <v>0</v>
      </c>
      <c r="E125" s="389"/>
      <c r="F125" s="400">
        <f t="shared" si="147"/>
        <v>0</v>
      </c>
      <c r="G125" s="229"/>
      <c r="H125" s="261"/>
      <c r="I125" s="114">
        <f t="shared" si="148"/>
        <v>0</v>
      </c>
      <c r="J125" s="261"/>
      <c r="K125" s="60"/>
      <c r="L125" s="114">
        <f t="shared" si="149"/>
        <v>0</v>
      </c>
      <c r="M125" s="320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29">
        <v>0</v>
      </c>
      <c r="E126" s="389"/>
      <c r="F126" s="400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14">
        <f t="shared" si="149"/>
        <v>0</v>
      </c>
      <c r="M126" s="320"/>
      <c r="N126" s="60"/>
      <c r="O126" s="114">
        <f t="shared" si="150"/>
        <v>0</v>
      </c>
      <c r="P126" s="111"/>
    </row>
    <row r="127" spans="1:16" ht="24" hidden="1" x14ac:dyDescent="0.25">
      <c r="A127" s="38">
        <v>2279</v>
      </c>
      <c r="B127" s="57" t="s">
        <v>111</v>
      </c>
      <c r="C127" s="58">
        <f t="shared" si="98"/>
        <v>0</v>
      </c>
      <c r="D127" s="229">
        <v>0</v>
      </c>
      <c r="E127" s="389"/>
      <c r="F127" s="400">
        <f t="shared" si="147"/>
        <v>0</v>
      </c>
      <c r="G127" s="229"/>
      <c r="H127" s="261"/>
      <c r="I127" s="114">
        <f t="shared" si="148"/>
        <v>0</v>
      </c>
      <c r="J127" s="261"/>
      <c r="K127" s="60"/>
      <c r="L127" s="114">
        <f t="shared" si="149"/>
        <v>0</v>
      </c>
      <c r="M127" s="320"/>
      <c r="N127" s="60"/>
      <c r="O127" s="114">
        <f t="shared" si="150"/>
        <v>0</v>
      </c>
      <c r="P127" s="111"/>
    </row>
    <row r="128" spans="1:16" ht="24" hidden="1" x14ac:dyDescent="0.25">
      <c r="A128" s="581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388">
        <f t="shared" si="151"/>
        <v>0</v>
      </c>
      <c r="F128" s="411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20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29">
        <v>0</v>
      </c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</row>
    <row r="130" spans="1:16" ht="38.25" hidden="1" customHeight="1" x14ac:dyDescent="0.25">
      <c r="A130" s="46">
        <v>2300</v>
      </c>
      <c r="B130" s="105" t="s">
        <v>113</v>
      </c>
      <c r="C130" s="47">
        <f t="shared" si="98"/>
        <v>0</v>
      </c>
      <c r="D130" s="227">
        <f>SUM(D131,D136,D140,D141,D144,D151,D159,D160,D163)</f>
        <v>0</v>
      </c>
      <c r="E130" s="387">
        <f t="shared" ref="E130:F130" si="152">SUM(E131,E136,E140,E141,E144,E151,E159,E160,E163)</f>
        <v>0</v>
      </c>
      <c r="F130" s="402">
        <f t="shared" si="152"/>
        <v>0</v>
      </c>
      <c r="G130" s="227">
        <f>SUM(G131,G136,G140,G141,G144,G151,G159,G160,G163)</f>
        <v>0</v>
      </c>
      <c r="H130" s="106">
        <f t="shared" ref="H130:I130" si="153">SUM(H131,H136,H140,H141,H144,H151,H159,H160,H163)</f>
        <v>0</v>
      </c>
      <c r="I130" s="117">
        <f t="shared" si="153"/>
        <v>0</v>
      </c>
      <c r="J130" s="106">
        <f>SUM(J131,J136,J140,J141,J144,J151,J159,J160,J163)</f>
        <v>0</v>
      </c>
      <c r="K130" s="50">
        <f t="shared" ref="K130:L130" si="154">SUM(K131,K136,K140,K141,K144,K151,K159,K160,K163)</f>
        <v>0</v>
      </c>
      <c r="L130" s="117">
        <f t="shared" si="154"/>
        <v>0</v>
      </c>
      <c r="M130" s="47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</row>
    <row r="131" spans="1:16" ht="24" hidden="1" x14ac:dyDescent="0.25">
      <c r="A131" s="581">
        <v>2310</v>
      </c>
      <c r="B131" s="52" t="s">
        <v>114</v>
      </c>
      <c r="C131" s="53">
        <f t="shared" si="98"/>
        <v>0</v>
      </c>
      <c r="D131" s="232">
        <f t="shared" ref="D131:O131" si="156">SUM(D132:D135)</f>
        <v>0</v>
      </c>
      <c r="E131" s="388">
        <f t="shared" si="156"/>
        <v>0</v>
      </c>
      <c r="F131" s="411">
        <f t="shared" si="156"/>
        <v>0</v>
      </c>
      <c r="G131" s="232">
        <f t="shared" si="156"/>
        <v>0</v>
      </c>
      <c r="H131" s="263">
        <f t="shared" si="156"/>
        <v>0</v>
      </c>
      <c r="I131" s="120">
        <f t="shared" si="156"/>
        <v>0</v>
      </c>
      <c r="J131" s="263">
        <f t="shared" si="156"/>
        <v>0</v>
      </c>
      <c r="K131" s="119">
        <f t="shared" si="156"/>
        <v>0</v>
      </c>
      <c r="L131" s="120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hidden="1" x14ac:dyDescent="0.25">
      <c r="A132" s="38">
        <v>2311</v>
      </c>
      <c r="B132" s="57" t="s">
        <v>115</v>
      </c>
      <c r="C132" s="58">
        <f t="shared" si="98"/>
        <v>0</v>
      </c>
      <c r="D132" s="229">
        <v>0</v>
      </c>
      <c r="E132" s="389"/>
      <c r="F132" s="400">
        <f t="shared" ref="F132:F135" si="157">D132+E132</f>
        <v>0</v>
      </c>
      <c r="G132" s="229"/>
      <c r="H132" s="261"/>
      <c r="I132" s="114">
        <f t="shared" ref="I132:I135" si="158">G132+H132</f>
        <v>0</v>
      </c>
      <c r="J132" s="261"/>
      <c r="K132" s="60"/>
      <c r="L132" s="114">
        <f t="shared" ref="L132:L135" si="159">J132+K132</f>
        <v>0</v>
      </c>
      <c r="M132" s="320"/>
      <c r="N132" s="60"/>
      <c r="O132" s="114">
        <f t="shared" ref="O132:O135" si="160">M132+N132</f>
        <v>0</v>
      </c>
      <c r="P132" s="111"/>
    </row>
    <row r="133" spans="1:16" hidden="1" x14ac:dyDescent="0.25">
      <c r="A133" s="38">
        <v>2312</v>
      </c>
      <c r="B133" s="57" t="s">
        <v>116</v>
      </c>
      <c r="C133" s="58">
        <f t="shared" si="98"/>
        <v>0</v>
      </c>
      <c r="D133" s="229">
        <v>0</v>
      </c>
      <c r="E133" s="389"/>
      <c r="F133" s="400">
        <f t="shared" si="157"/>
        <v>0</v>
      </c>
      <c r="G133" s="229"/>
      <c r="H133" s="261"/>
      <c r="I133" s="114">
        <f t="shared" si="158"/>
        <v>0</v>
      </c>
      <c r="J133" s="261"/>
      <c r="K133" s="60"/>
      <c r="L133" s="114">
        <f t="shared" si="159"/>
        <v>0</v>
      </c>
      <c r="M133" s="320"/>
      <c r="N133" s="60"/>
      <c r="O133" s="114">
        <f t="shared" si="160"/>
        <v>0</v>
      </c>
      <c r="P133" s="111"/>
    </row>
    <row r="134" spans="1:16" hidden="1" x14ac:dyDescent="0.25">
      <c r="A134" s="38">
        <v>2313</v>
      </c>
      <c r="B134" s="57" t="s">
        <v>117</v>
      </c>
      <c r="C134" s="58">
        <f t="shared" si="98"/>
        <v>0</v>
      </c>
      <c r="D134" s="229">
        <v>0</v>
      </c>
      <c r="E134" s="389"/>
      <c r="F134" s="400">
        <f t="shared" si="157"/>
        <v>0</v>
      </c>
      <c r="G134" s="229"/>
      <c r="H134" s="261"/>
      <c r="I134" s="114">
        <f t="shared" si="158"/>
        <v>0</v>
      </c>
      <c r="J134" s="261"/>
      <c r="K134" s="60"/>
      <c r="L134" s="114">
        <f t="shared" si="159"/>
        <v>0</v>
      </c>
      <c r="M134" s="320"/>
      <c r="N134" s="60"/>
      <c r="O134" s="114">
        <f t="shared" si="160"/>
        <v>0</v>
      </c>
      <c r="P134" s="111"/>
    </row>
    <row r="135" spans="1:16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29">
        <v>0</v>
      </c>
      <c r="E135" s="389"/>
      <c r="F135" s="400">
        <f t="shared" si="157"/>
        <v>0</v>
      </c>
      <c r="G135" s="229"/>
      <c r="H135" s="261"/>
      <c r="I135" s="114">
        <f t="shared" si="158"/>
        <v>0</v>
      </c>
      <c r="J135" s="261"/>
      <c r="K135" s="60"/>
      <c r="L135" s="114">
        <f t="shared" si="159"/>
        <v>0</v>
      </c>
      <c r="M135" s="320"/>
      <c r="N135" s="60"/>
      <c r="O135" s="114">
        <f t="shared" si="160"/>
        <v>0</v>
      </c>
      <c r="P135" s="111"/>
    </row>
    <row r="136" spans="1:16" hidden="1" x14ac:dyDescent="0.25">
      <c r="A136" s="112">
        <v>2320</v>
      </c>
      <c r="B136" s="57" t="s">
        <v>118</v>
      </c>
      <c r="C136" s="58">
        <f t="shared" si="98"/>
        <v>0</v>
      </c>
      <c r="D136" s="230">
        <f>SUM(D137:D139)</f>
        <v>0</v>
      </c>
      <c r="E136" s="392">
        <f t="shared" ref="E136:F136" si="161">SUM(E137:E139)</f>
        <v>0</v>
      </c>
      <c r="F136" s="400">
        <f t="shared" si="161"/>
        <v>0</v>
      </c>
      <c r="G136" s="230">
        <f>SUM(G137:G139)</f>
        <v>0</v>
      </c>
      <c r="H136" s="121">
        <f t="shared" ref="H136:I136" si="162">SUM(H137:H139)</f>
        <v>0</v>
      </c>
      <c r="I136" s="114">
        <f t="shared" si="162"/>
        <v>0</v>
      </c>
      <c r="J136" s="121">
        <f>SUM(J137:J139)</f>
        <v>0</v>
      </c>
      <c r="K136" s="113">
        <f t="shared" ref="K136:L136" si="163">SUM(K137:K139)</f>
        <v>0</v>
      </c>
      <c r="L136" s="114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29">
        <v>0</v>
      </c>
      <c r="E137" s="389"/>
      <c r="F137" s="400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14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</row>
    <row r="138" spans="1:16" hidden="1" x14ac:dyDescent="0.25">
      <c r="A138" s="38">
        <v>2322</v>
      </c>
      <c r="B138" s="57" t="s">
        <v>120</v>
      </c>
      <c r="C138" s="58">
        <f t="shared" si="98"/>
        <v>0</v>
      </c>
      <c r="D138" s="229">
        <v>0</v>
      </c>
      <c r="E138" s="389"/>
      <c r="F138" s="400">
        <f t="shared" si="165"/>
        <v>0</v>
      </c>
      <c r="G138" s="229"/>
      <c r="H138" s="261"/>
      <c r="I138" s="114">
        <f t="shared" si="166"/>
        <v>0</v>
      </c>
      <c r="J138" s="261"/>
      <c r="K138" s="60"/>
      <c r="L138" s="114">
        <f t="shared" si="167"/>
        <v>0</v>
      </c>
      <c r="M138" s="320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>
        <v>0</v>
      </c>
      <c r="E139" s="389"/>
      <c r="F139" s="400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14">
        <f t="shared" si="167"/>
        <v>0</v>
      </c>
      <c r="M139" s="320"/>
      <c r="N139" s="60"/>
      <c r="O139" s="114">
        <f t="shared" si="168"/>
        <v>0</v>
      </c>
      <c r="P139" s="111"/>
    </row>
    <row r="140" spans="1:16" hidden="1" x14ac:dyDescent="0.25">
      <c r="A140" s="112">
        <v>2330</v>
      </c>
      <c r="B140" s="57" t="s">
        <v>122</v>
      </c>
      <c r="C140" s="58">
        <f t="shared" si="98"/>
        <v>0</v>
      </c>
      <c r="D140" s="229">
        <v>0</v>
      </c>
      <c r="E140" s="389"/>
      <c r="F140" s="400">
        <f t="shared" si="165"/>
        <v>0</v>
      </c>
      <c r="G140" s="229"/>
      <c r="H140" s="261"/>
      <c r="I140" s="114">
        <f t="shared" si="166"/>
        <v>0</v>
      </c>
      <c r="J140" s="261"/>
      <c r="K140" s="60"/>
      <c r="L140" s="114">
        <f t="shared" si="167"/>
        <v>0</v>
      </c>
      <c r="M140" s="320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0">
        <f>SUM(D142:D143)</f>
        <v>0</v>
      </c>
      <c r="E141" s="392">
        <f t="shared" ref="E141:F141" si="169">SUM(E142:E143)</f>
        <v>0</v>
      </c>
      <c r="F141" s="400">
        <f t="shared" si="169"/>
        <v>0</v>
      </c>
      <c r="G141" s="230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14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29">
        <v>0</v>
      </c>
      <c r="E142" s="389"/>
      <c r="F142" s="400">
        <f t="shared" ref="F142:F143" si="173">D142+E142</f>
        <v>0</v>
      </c>
      <c r="G142" s="229"/>
      <c r="H142" s="261"/>
      <c r="I142" s="114">
        <f t="shared" ref="I142:I143" si="174">G142+H142</f>
        <v>0</v>
      </c>
      <c r="J142" s="261"/>
      <c r="K142" s="60"/>
      <c r="L142" s="114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29">
        <v>0</v>
      </c>
      <c r="E143" s="389"/>
      <c r="F143" s="400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14">
        <f t="shared" si="175"/>
        <v>0</v>
      </c>
      <c r="M143" s="320"/>
      <c r="N143" s="60"/>
      <c r="O143" s="114">
        <f t="shared" si="176"/>
        <v>0</v>
      </c>
      <c r="P143" s="111"/>
    </row>
    <row r="144" spans="1:16" ht="24" hidden="1" x14ac:dyDescent="0.25">
      <c r="A144" s="107">
        <v>2350</v>
      </c>
      <c r="B144" s="78" t="s">
        <v>125</v>
      </c>
      <c r="C144" s="84">
        <f t="shared" si="98"/>
        <v>0</v>
      </c>
      <c r="D144" s="132">
        <f>SUM(D145:D150)</f>
        <v>0</v>
      </c>
      <c r="E144" s="516">
        <f t="shared" ref="E144:F144" si="177">SUM(E145:E150)</f>
        <v>0</v>
      </c>
      <c r="F144" s="533">
        <f t="shared" si="177"/>
        <v>0</v>
      </c>
      <c r="G144" s="132">
        <f>SUM(G145:G150)</f>
        <v>0</v>
      </c>
      <c r="H144" s="205">
        <f t="shared" ref="H144:I144" si="178">SUM(H145:H150)</f>
        <v>0</v>
      </c>
      <c r="I144" s="109">
        <f t="shared" si="178"/>
        <v>0</v>
      </c>
      <c r="J144" s="205">
        <f>SUM(J145:J150)</f>
        <v>0</v>
      </c>
      <c r="K144" s="108">
        <f t="shared" ref="K144:L144" si="179">SUM(K145:K150)</f>
        <v>0</v>
      </c>
      <c r="L144" s="109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hidden="1" x14ac:dyDescent="0.25">
      <c r="A145" s="33">
        <v>2351</v>
      </c>
      <c r="B145" s="52" t="s">
        <v>126</v>
      </c>
      <c r="C145" s="53">
        <f t="shared" si="98"/>
        <v>0</v>
      </c>
      <c r="D145" s="228">
        <v>0</v>
      </c>
      <c r="E145" s="393"/>
      <c r="F145" s="411">
        <f t="shared" ref="F145:F150" si="181">D145+E145</f>
        <v>0</v>
      </c>
      <c r="G145" s="228"/>
      <c r="H145" s="260"/>
      <c r="I145" s="120">
        <f t="shared" ref="I145:I150" si="182">G145+H145</f>
        <v>0</v>
      </c>
      <c r="J145" s="260"/>
      <c r="K145" s="55"/>
      <c r="L145" s="120">
        <f t="shared" ref="L145:L150" si="183">J145+K145</f>
        <v>0</v>
      </c>
      <c r="M145" s="319"/>
      <c r="N145" s="55"/>
      <c r="O145" s="120">
        <f t="shared" ref="O145:O150" si="184">M145+N145</f>
        <v>0</v>
      </c>
      <c r="P145" s="110"/>
    </row>
    <row r="146" spans="1:16" hidden="1" x14ac:dyDescent="0.25">
      <c r="A146" s="38">
        <v>2352</v>
      </c>
      <c r="B146" s="57" t="s">
        <v>127</v>
      </c>
      <c r="C146" s="58">
        <f t="shared" si="98"/>
        <v>0</v>
      </c>
      <c r="D146" s="229">
        <v>0</v>
      </c>
      <c r="E146" s="389"/>
      <c r="F146" s="400">
        <f t="shared" si="181"/>
        <v>0</v>
      </c>
      <c r="G146" s="229"/>
      <c r="H146" s="261"/>
      <c r="I146" s="114">
        <f t="shared" si="182"/>
        <v>0</v>
      </c>
      <c r="J146" s="261"/>
      <c r="K146" s="60"/>
      <c r="L146" s="114">
        <f t="shared" si="183"/>
        <v>0</v>
      </c>
      <c r="M146" s="320"/>
      <c r="N146" s="60"/>
      <c r="O146" s="114">
        <f t="shared" si="184"/>
        <v>0</v>
      </c>
      <c r="P146" s="111"/>
    </row>
    <row r="147" spans="1:16" ht="24" hidden="1" x14ac:dyDescent="0.25">
      <c r="A147" s="38">
        <v>2353</v>
      </c>
      <c r="B147" s="57" t="s">
        <v>128</v>
      </c>
      <c r="C147" s="58">
        <f t="shared" si="98"/>
        <v>0</v>
      </c>
      <c r="D147" s="229">
        <v>0</v>
      </c>
      <c r="E147" s="389"/>
      <c r="F147" s="400">
        <f t="shared" si="181"/>
        <v>0</v>
      </c>
      <c r="G147" s="229"/>
      <c r="H147" s="261"/>
      <c r="I147" s="114">
        <f t="shared" si="182"/>
        <v>0</v>
      </c>
      <c r="J147" s="261"/>
      <c r="K147" s="60"/>
      <c r="L147" s="114">
        <f t="shared" si="183"/>
        <v>0</v>
      </c>
      <c r="M147" s="320"/>
      <c r="N147" s="60"/>
      <c r="O147" s="114">
        <f t="shared" si="184"/>
        <v>0</v>
      </c>
      <c r="P147" s="111"/>
    </row>
    <row r="148" spans="1:16" ht="24" hidden="1" x14ac:dyDescent="0.25">
      <c r="A148" s="38">
        <v>2354</v>
      </c>
      <c r="B148" s="57" t="s">
        <v>129</v>
      </c>
      <c r="C148" s="58">
        <f t="shared" si="98"/>
        <v>0</v>
      </c>
      <c r="D148" s="229">
        <v>0</v>
      </c>
      <c r="E148" s="389"/>
      <c r="F148" s="400">
        <f t="shared" si="181"/>
        <v>0</v>
      </c>
      <c r="G148" s="229"/>
      <c r="H148" s="261"/>
      <c r="I148" s="114">
        <f t="shared" si="182"/>
        <v>0</v>
      </c>
      <c r="J148" s="261"/>
      <c r="K148" s="60"/>
      <c r="L148" s="114">
        <f t="shared" si="183"/>
        <v>0</v>
      </c>
      <c r="M148" s="320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29">
        <v>0</v>
      </c>
      <c r="E149" s="389"/>
      <c r="F149" s="400">
        <f t="shared" si="181"/>
        <v>0</v>
      </c>
      <c r="G149" s="229"/>
      <c r="H149" s="261"/>
      <c r="I149" s="114">
        <f t="shared" si="182"/>
        <v>0</v>
      </c>
      <c r="J149" s="261"/>
      <c r="K149" s="60"/>
      <c r="L149" s="114">
        <f t="shared" si="183"/>
        <v>0</v>
      </c>
      <c r="M149" s="320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29">
        <v>0</v>
      </c>
      <c r="E150" s="389"/>
      <c r="F150" s="400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14">
        <f t="shared" si="183"/>
        <v>0</v>
      </c>
      <c r="M150" s="320"/>
      <c r="N150" s="60"/>
      <c r="O150" s="114">
        <f t="shared" si="184"/>
        <v>0</v>
      </c>
      <c r="P150" s="111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185"/>
        <v>0</v>
      </c>
      <c r="D151" s="230">
        <f>SUM(D152:D158)</f>
        <v>0</v>
      </c>
      <c r="E151" s="392">
        <f t="shared" ref="E151:F151" si="186">SUM(E152:E158)</f>
        <v>0</v>
      </c>
      <c r="F151" s="400">
        <f t="shared" si="186"/>
        <v>0</v>
      </c>
      <c r="G151" s="230">
        <f>SUM(G152:G158)</f>
        <v>0</v>
      </c>
      <c r="H151" s="121">
        <f t="shared" ref="H151:I151" si="187">SUM(H152:H158)</f>
        <v>0</v>
      </c>
      <c r="I151" s="114">
        <f t="shared" si="187"/>
        <v>0</v>
      </c>
      <c r="J151" s="121">
        <f>SUM(J152:J158)</f>
        <v>0</v>
      </c>
      <c r="K151" s="113">
        <f t="shared" ref="K151:L151" si="188">SUM(K152:K158)</f>
        <v>0</v>
      </c>
      <c r="L151" s="114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</row>
    <row r="152" spans="1:16" hidden="1" x14ac:dyDescent="0.25">
      <c r="A152" s="37">
        <v>2361</v>
      </c>
      <c r="B152" s="57" t="s">
        <v>133</v>
      </c>
      <c r="C152" s="58">
        <f t="shared" si="185"/>
        <v>0</v>
      </c>
      <c r="D152" s="229">
        <v>0</v>
      </c>
      <c r="E152" s="389"/>
      <c r="F152" s="400">
        <f t="shared" ref="F152:F159" si="190">D152+E152</f>
        <v>0</v>
      </c>
      <c r="G152" s="229"/>
      <c r="H152" s="261"/>
      <c r="I152" s="114">
        <f t="shared" ref="I152:I159" si="191">G152+H152</f>
        <v>0</v>
      </c>
      <c r="J152" s="261"/>
      <c r="K152" s="60"/>
      <c r="L152" s="114">
        <f t="shared" ref="L152:L159" si="192">J152+K152</f>
        <v>0</v>
      </c>
      <c r="M152" s="320"/>
      <c r="N152" s="60"/>
      <c r="O152" s="114">
        <f t="shared" ref="O152:O159" si="193">M152+N152</f>
        <v>0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29">
        <v>0</v>
      </c>
      <c r="E153" s="389"/>
      <c r="F153" s="400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14">
        <f t="shared" si="192"/>
        <v>0</v>
      </c>
      <c r="M153" s="320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29">
        <v>0</v>
      </c>
      <c r="E154" s="389"/>
      <c r="F154" s="400">
        <f t="shared" si="190"/>
        <v>0</v>
      </c>
      <c r="G154" s="229"/>
      <c r="H154" s="261"/>
      <c r="I154" s="114">
        <f t="shared" si="191"/>
        <v>0</v>
      </c>
      <c r="J154" s="261"/>
      <c r="K154" s="60"/>
      <c r="L154" s="114">
        <f t="shared" si="192"/>
        <v>0</v>
      </c>
      <c r="M154" s="320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29">
        <v>0</v>
      </c>
      <c r="E155" s="389"/>
      <c r="F155" s="400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14">
        <f t="shared" si="192"/>
        <v>0</v>
      </c>
      <c r="M155" s="320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>
        <v>0</v>
      </c>
      <c r="E156" s="389"/>
      <c r="F156" s="400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14">
        <f t="shared" si="192"/>
        <v>0</v>
      </c>
      <c r="M156" s="320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29">
        <v>0</v>
      </c>
      <c r="E157" s="389"/>
      <c r="F157" s="400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14">
        <f t="shared" si="192"/>
        <v>0</v>
      </c>
      <c r="M157" s="320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29">
        <v>0</v>
      </c>
      <c r="E158" s="389"/>
      <c r="F158" s="400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14">
        <f t="shared" si="192"/>
        <v>0</v>
      </c>
      <c r="M158" s="320"/>
      <c r="N158" s="60"/>
      <c r="O158" s="114">
        <f t="shared" si="193"/>
        <v>0</v>
      </c>
      <c r="P158" s="111"/>
    </row>
    <row r="159" spans="1:16" hidden="1" x14ac:dyDescent="0.25">
      <c r="A159" s="107">
        <v>2370</v>
      </c>
      <c r="B159" s="78" t="s">
        <v>140</v>
      </c>
      <c r="C159" s="84">
        <f t="shared" si="185"/>
        <v>0</v>
      </c>
      <c r="D159" s="231">
        <v>0</v>
      </c>
      <c r="E159" s="519"/>
      <c r="F159" s="533">
        <f t="shared" si="190"/>
        <v>0</v>
      </c>
      <c r="G159" s="231"/>
      <c r="H159" s="262"/>
      <c r="I159" s="109">
        <f t="shared" si="191"/>
        <v>0</v>
      </c>
      <c r="J159" s="262"/>
      <c r="K159" s="115"/>
      <c r="L159" s="109">
        <f t="shared" si="192"/>
        <v>0</v>
      </c>
      <c r="M159" s="321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516">
        <f t="shared" ref="E160:F160" si="194">SUM(E161:E162)</f>
        <v>0</v>
      </c>
      <c r="F160" s="533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09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28">
        <v>0</v>
      </c>
      <c r="E161" s="393"/>
      <c r="F161" s="411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20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29">
        <v>0</v>
      </c>
      <c r="E162" s="389"/>
      <c r="F162" s="400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14">
        <f t="shared" si="200"/>
        <v>0</v>
      </c>
      <c r="M162" s="320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1">
        <v>0</v>
      </c>
      <c r="E163" s="519"/>
      <c r="F163" s="533">
        <f t="shared" si="198"/>
        <v>0</v>
      </c>
      <c r="G163" s="231"/>
      <c r="H163" s="262"/>
      <c r="I163" s="109">
        <f t="shared" si="199"/>
        <v>0</v>
      </c>
      <c r="J163" s="262"/>
      <c r="K163" s="115"/>
      <c r="L163" s="109">
        <f t="shared" si="200"/>
        <v>0</v>
      </c>
      <c r="M163" s="321"/>
      <c r="N163" s="115"/>
      <c r="O163" s="109">
        <f t="shared" si="201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85"/>
        <v>0</v>
      </c>
      <c r="D164" s="233">
        <v>0</v>
      </c>
      <c r="E164" s="603"/>
      <c r="F164" s="402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17">
        <f t="shared" si="200"/>
        <v>0</v>
      </c>
      <c r="M164" s="322"/>
      <c r="N164" s="122"/>
      <c r="O164" s="117">
        <f t="shared" si="201"/>
        <v>0</v>
      </c>
      <c r="P164" s="123"/>
    </row>
    <row r="165" spans="1:16" ht="24" hidden="1" x14ac:dyDescent="0.25">
      <c r="A165" s="46">
        <v>2500</v>
      </c>
      <c r="B165" s="105" t="s">
        <v>146</v>
      </c>
      <c r="C165" s="47">
        <f t="shared" si="185"/>
        <v>0</v>
      </c>
      <c r="D165" s="227">
        <f>SUM(D166,D171)</f>
        <v>0</v>
      </c>
      <c r="E165" s="387">
        <f t="shared" ref="E165:O165" si="202">SUM(E166,E171)</f>
        <v>0</v>
      </c>
      <c r="F165" s="402">
        <f t="shared" si="202"/>
        <v>0</v>
      </c>
      <c r="G165" s="227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17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</row>
    <row r="166" spans="1:16" ht="16.5" hidden="1" customHeight="1" x14ac:dyDescent="0.25">
      <c r="A166" s="581">
        <v>2510</v>
      </c>
      <c r="B166" s="52" t="s">
        <v>147</v>
      </c>
      <c r="C166" s="53">
        <f t="shared" si="185"/>
        <v>0</v>
      </c>
      <c r="D166" s="232">
        <f>SUM(D167:D170)</f>
        <v>0</v>
      </c>
      <c r="E166" s="388">
        <f t="shared" ref="E166:O166" si="203">SUM(E167:E170)</f>
        <v>0</v>
      </c>
      <c r="F166" s="411">
        <f t="shared" si="203"/>
        <v>0</v>
      </c>
      <c r="G166" s="232">
        <f t="shared" si="203"/>
        <v>0</v>
      </c>
      <c r="H166" s="263">
        <f t="shared" si="203"/>
        <v>0</v>
      </c>
      <c r="I166" s="120">
        <f t="shared" si="203"/>
        <v>0</v>
      </c>
      <c r="J166" s="263">
        <f t="shared" si="203"/>
        <v>0</v>
      </c>
      <c r="K166" s="119">
        <f t="shared" si="203"/>
        <v>0</v>
      </c>
      <c r="L166" s="120">
        <f t="shared" si="203"/>
        <v>0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</row>
    <row r="167" spans="1:16" ht="24" hidden="1" x14ac:dyDescent="0.25">
      <c r="A167" s="38">
        <v>2512</v>
      </c>
      <c r="B167" s="57" t="s">
        <v>148</v>
      </c>
      <c r="C167" s="58">
        <f t="shared" si="185"/>
        <v>0</v>
      </c>
      <c r="D167" s="229">
        <v>0</v>
      </c>
      <c r="E167" s="389"/>
      <c r="F167" s="400">
        <f t="shared" ref="F167:F172" si="204">D167+E167</f>
        <v>0</v>
      </c>
      <c r="G167" s="229"/>
      <c r="H167" s="261"/>
      <c r="I167" s="114">
        <f t="shared" ref="I167:I172" si="205">G167+H167</f>
        <v>0</v>
      </c>
      <c r="J167" s="261"/>
      <c r="K167" s="60"/>
      <c r="L167" s="114">
        <f t="shared" ref="L167:L172" si="206">J167+K167</f>
        <v>0</v>
      </c>
      <c r="M167" s="320"/>
      <c r="N167" s="60"/>
      <c r="O167" s="114">
        <f t="shared" ref="O167:O172" si="207">M167+N167</f>
        <v>0</v>
      </c>
      <c r="P167" s="111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29">
        <v>0</v>
      </c>
      <c r="E168" s="389"/>
      <c r="F168" s="400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14">
        <f t="shared" si="206"/>
        <v>0</v>
      </c>
      <c r="M168" s="320"/>
      <c r="N168" s="60"/>
      <c r="O168" s="114">
        <f t="shared" si="207"/>
        <v>0</v>
      </c>
      <c r="P168" s="111"/>
    </row>
    <row r="169" spans="1:16" ht="24" hidden="1" x14ac:dyDescent="0.25">
      <c r="A169" s="38">
        <v>2515</v>
      </c>
      <c r="B169" s="57" t="s">
        <v>150</v>
      </c>
      <c r="C169" s="58">
        <f t="shared" si="185"/>
        <v>0</v>
      </c>
      <c r="D169" s="229">
        <v>0</v>
      </c>
      <c r="E169" s="389"/>
      <c r="F169" s="400">
        <f t="shared" si="204"/>
        <v>0</v>
      </c>
      <c r="G169" s="229"/>
      <c r="H169" s="261"/>
      <c r="I169" s="114">
        <f t="shared" si="205"/>
        <v>0</v>
      </c>
      <c r="J169" s="261"/>
      <c r="K169" s="60"/>
      <c r="L169" s="114">
        <f t="shared" si="206"/>
        <v>0</v>
      </c>
      <c r="M169" s="320"/>
      <c r="N169" s="60"/>
      <c r="O169" s="114">
        <f t="shared" si="207"/>
        <v>0</v>
      </c>
      <c r="P169" s="111"/>
    </row>
    <row r="170" spans="1:16" ht="24" hidden="1" x14ac:dyDescent="0.25">
      <c r="A170" s="38">
        <v>2519</v>
      </c>
      <c r="B170" s="57" t="s">
        <v>151</v>
      </c>
      <c r="C170" s="58">
        <f t="shared" si="185"/>
        <v>0</v>
      </c>
      <c r="D170" s="229">
        <v>0</v>
      </c>
      <c r="E170" s="389"/>
      <c r="F170" s="400">
        <f t="shared" si="204"/>
        <v>0</v>
      </c>
      <c r="G170" s="229"/>
      <c r="H170" s="261"/>
      <c r="I170" s="114">
        <f t="shared" si="205"/>
        <v>0</v>
      </c>
      <c r="J170" s="261"/>
      <c r="K170" s="60"/>
      <c r="L170" s="114">
        <f t="shared" si="206"/>
        <v>0</v>
      </c>
      <c r="M170" s="320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29">
        <v>0</v>
      </c>
      <c r="E171" s="389"/>
      <c r="F171" s="400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14">
        <f t="shared" si="206"/>
        <v>0</v>
      </c>
      <c r="M171" s="320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>
        <v>0</v>
      </c>
      <c r="E172" s="590"/>
      <c r="F172" s="552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353">
        <f t="shared" si="206"/>
        <v>0</v>
      </c>
      <c r="M172" s="310"/>
      <c r="N172" s="35"/>
      <c r="O172" s="353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386">
        <f t="shared" ref="E173:F173" si="208">SUM(E174,E184)</f>
        <v>0</v>
      </c>
      <c r="F173" s="41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04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387">
        <f t="shared" ref="E174:O174" si="212">SUM(E175,E179)</f>
        <v>0</v>
      </c>
      <c r="F174" s="402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17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</row>
    <row r="175" spans="1:16" ht="36" hidden="1" x14ac:dyDescent="0.25">
      <c r="A175" s="581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388">
        <f t="shared" ref="E175:F175" si="213">SUM(E176:E178)</f>
        <v>0</v>
      </c>
      <c r="F175" s="411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20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29">
        <v>0</v>
      </c>
      <c r="E176" s="389"/>
      <c r="F176" s="400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14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29">
        <v>0</v>
      </c>
      <c r="E177" s="389"/>
      <c r="F177" s="400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14">
        <f t="shared" si="219"/>
        <v>0</v>
      </c>
      <c r="M177" s="320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29">
        <v>0</v>
      </c>
      <c r="E178" s="389"/>
      <c r="F178" s="400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14">
        <f t="shared" si="219"/>
        <v>0</v>
      </c>
      <c r="M178" s="320"/>
      <c r="N178" s="60"/>
      <c r="O178" s="114">
        <f t="shared" si="220"/>
        <v>0</v>
      </c>
      <c r="P178" s="111"/>
    </row>
    <row r="179" spans="1:16" ht="84" hidden="1" x14ac:dyDescent="0.25">
      <c r="A179" s="581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388">
        <f t="shared" ref="E179:O179" si="221">SUM(E180:E183)</f>
        <v>0</v>
      </c>
      <c r="F179" s="411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20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29">
        <v>0</v>
      </c>
      <c r="E180" s="389"/>
      <c r="F180" s="400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14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29">
        <v>0</v>
      </c>
      <c r="E181" s="389"/>
      <c r="F181" s="400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14">
        <f t="shared" si="224"/>
        <v>0</v>
      </c>
      <c r="M181" s="320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29">
        <v>0</v>
      </c>
      <c r="E182" s="389"/>
      <c r="F182" s="400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14">
        <f t="shared" si="224"/>
        <v>0</v>
      </c>
      <c r="M182" s="320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4">
        <v>0</v>
      </c>
      <c r="E183" s="604"/>
      <c r="F183" s="605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305">
        <f t="shared" si="224"/>
        <v>0</v>
      </c>
      <c r="M183" s="323"/>
      <c r="N183" s="129"/>
      <c r="O183" s="305">
        <f t="shared" si="225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606">
        <f t="shared" ref="E184:O184" si="226">SUM(E185:E186)</f>
        <v>0</v>
      </c>
      <c r="F184" s="607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289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1">
        <v>0</v>
      </c>
      <c r="E185" s="519"/>
      <c r="F185" s="533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09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>
        <v>0</v>
      </c>
      <c r="E186" s="393"/>
      <c r="F186" s="411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20">
        <f t="shared" si="229"/>
        <v>0</v>
      </c>
      <c r="M186" s="319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386">
        <f t="shared" ref="E187:F187" si="231">SUM(E188,E191)</f>
        <v>0</v>
      </c>
      <c r="F187" s="41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04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387">
        <f t="shared" ref="E188:F188" si="235">SUM(E189,E190)</f>
        <v>0</v>
      </c>
      <c r="F188" s="402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17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581">
        <v>4240</v>
      </c>
      <c r="B189" s="52" t="s">
        <v>169</v>
      </c>
      <c r="C189" s="53">
        <f t="shared" si="185"/>
        <v>0</v>
      </c>
      <c r="D189" s="228">
        <v>0</v>
      </c>
      <c r="E189" s="393"/>
      <c r="F189" s="411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20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29">
        <v>0</v>
      </c>
      <c r="E190" s="389"/>
      <c r="F190" s="400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14">
        <f t="shared" si="241"/>
        <v>0</v>
      </c>
      <c r="M190" s="320"/>
      <c r="N190" s="60"/>
      <c r="O190" s="114">
        <f t="shared" si="242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387">
        <f t="shared" ref="E191:F191" si="243">SUM(E192)</f>
        <v>0</v>
      </c>
      <c r="F191" s="402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17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581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388">
        <f t="shared" ref="E192:F192" si="247">SUM(E193:E193)</f>
        <v>0</v>
      </c>
      <c r="F192" s="411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20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29">
        <v>0</v>
      </c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185"/>
        <v>78547</v>
      </c>
      <c r="D194" s="225">
        <f>SUM(D195,D230,D269)</f>
        <v>78547</v>
      </c>
      <c r="E194" s="382">
        <f t="shared" ref="E194:F194" si="251">SUM(E195,E230,E269)</f>
        <v>0</v>
      </c>
      <c r="F194" s="408">
        <f t="shared" si="251"/>
        <v>78547</v>
      </c>
      <c r="G194" s="225">
        <f>SUM(G195,G230,G269)</f>
        <v>0</v>
      </c>
      <c r="H194" s="258">
        <f t="shared" ref="H194:I194" si="252">SUM(H195,H230,H269)</f>
        <v>0</v>
      </c>
      <c r="I194" s="100">
        <f t="shared" si="252"/>
        <v>0</v>
      </c>
      <c r="J194" s="258">
        <f>SUM(J195,J230,J269)</f>
        <v>0</v>
      </c>
      <c r="K194" s="99">
        <f t="shared" ref="K194:L194" si="253">SUM(K195,K230,K269)</f>
        <v>0</v>
      </c>
      <c r="L194" s="100">
        <f t="shared" si="253"/>
        <v>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185"/>
        <v>78547</v>
      </c>
      <c r="D195" s="226">
        <f>D196+D204</f>
        <v>78547</v>
      </c>
      <c r="E195" s="386">
        <f t="shared" ref="E195:F195" si="255">E196+E204</f>
        <v>0</v>
      </c>
      <c r="F195" s="410">
        <f t="shared" si="255"/>
        <v>78547</v>
      </c>
      <c r="G195" s="226">
        <f>G196+G204</f>
        <v>0</v>
      </c>
      <c r="H195" s="259">
        <f t="shared" ref="H195:I195" si="256">H196+H204</f>
        <v>0</v>
      </c>
      <c r="I195" s="104">
        <f t="shared" si="256"/>
        <v>0</v>
      </c>
      <c r="J195" s="259">
        <f>J196+J204</f>
        <v>0</v>
      </c>
      <c r="K195" s="103">
        <f t="shared" ref="K195:L195" si="257">K196+K204</f>
        <v>0</v>
      </c>
      <c r="L195" s="104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</row>
    <row r="196" spans="1:16" hidden="1" x14ac:dyDescent="0.25">
      <c r="A196" s="46">
        <v>5100</v>
      </c>
      <c r="B196" s="105" t="s">
        <v>176</v>
      </c>
      <c r="C196" s="47">
        <f t="shared" si="185"/>
        <v>0</v>
      </c>
      <c r="D196" s="227">
        <f>D197+D198+D201+D202+D203</f>
        <v>0</v>
      </c>
      <c r="E196" s="387">
        <f t="shared" ref="E196:F196" si="259">E197+E198+E201+E202+E203</f>
        <v>0</v>
      </c>
      <c r="F196" s="402">
        <f t="shared" si="259"/>
        <v>0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17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581">
        <v>5110</v>
      </c>
      <c r="B197" s="52" t="s">
        <v>177</v>
      </c>
      <c r="C197" s="53">
        <f t="shared" si="185"/>
        <v>0</v>
      </c>
      <c r="D197" s="228">
        <v>0</v>
      </c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0">
        <f>D199+D200</f>
        <v>0</v>
      </c>
      <c r="E198" s="392">
        <f t="shared" ref="E198:F198" si="263">E199+E200</f>
        <v>0</v>
      </c>
      <c r="F198" s="400">
        <f t="shared" si="263"/>
        <v>0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14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29">
        <v>0</v>
      </c>
      <c r="E199" s="389"/>
      <c r="F199" s="400">
        <f t="shared" ref="F199:F203" si="267">D199+E199</f>
        <v>0</v>
      </c>
      <c r="G199" s="229"/>
      <c r="H199" s="261"/>
      <c r="I199" s="114">
        <f t="shared" ref="I199:I203" si="268">G199+H199</f>
        <v>0</v>
      </c>
      <c r="J199" s="261"/>
      <c r="K199" s="60"/>
      <c r="L199" s="114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29">
        <v>0</v>
      </c>
      <c r="E200" s="389"/>
      <c r="F200" s="400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14">
        <f t="shared" si="269"/>
        <v>0</v>
      </c>
      <c r="M200" s="320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29">
        <v>0</v>
      </c>
      <c r="E201" s="389"/>
      <c r="F201" s="400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14">
        <f t="shared" si="269"/>
        <v>0</v>
      </c>
      <c r="M201" s="320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29">
        <v>0</v>
      </c>
      <c r="E202" s="389"/>
      <c r="F202" s="400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14">
        <f t="shared" si="269"/>
        <v>0</v>
      </c>
      <c r="M202" s="320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29">
        <v>0</v>
      </c>
      <c r="E203" s="389"/>
      <c r="F203" s="400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14">
        <f t="shared" si="269"/>
        <v>0</v>
      </c>
      <c r="M203" s="320"/>
      <c r="N203" s="60"/>
      <c r="O203" s="114">
        <f t="shared" si="270"/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185"/>
        <v>78547</v>
      </c>
      <c r="D204" s="227">
        <f>D205+D215+D216+D225+D226+D227+D229</f>
        <v>78547</v>
      </c>
      <c r="E204" s="387">
        <f t="shared" ref="E204:F204" si="271">E205+E215+E216+E225+E226+E227+E229</f>
        <v>0</v>
      </c>
      <c r="F204" s="402">
        <f t="shared" si="271"/>
        <v>78547</v>
      </c>
      <c r="G204" s="227">
        <f>G205+G215+G216+G225+G226+G227+G229</f>
        <v>0</v>
      </c>
      <c r="H204" s="106">
        <f t="shared" ref="H204:I204" si="272">H205+H215+H216+H225+H226+H227+H229</f>
        <v>0</v>
      </c>
      <c r="I204" s="117">
        <f t="shared" si="272"/>
        <v>0</v>
      </c>
      <c r="J204" s="106">
        <f>J205+J215+J216+J225+J226+J227+J229</f>
        <v>0</v>
      </c>
      <c r="K204" s="50">
        <f t="shared" ref="K204:L204" si="273">K205+K215+K216+K225+K226+K227+K229</f>
        <v>0</v>
      </c>
      <c r="L204" s="117">
        <f t="shared" si="273"/>
        <v>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516">
        <f t="shared" ref="E205:F205" si="275">SUM(E206:E214)</f>
        <v>0</v>
      </c>
      <c r="F205" s="533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09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28">
        <v>0</v>
      </c>
      <c r="E206" s="393"/>
      <c r="F206" s="411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20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29">
        <v>0</v>
      </c>
      <c r="E207" s="389"/>
      <c r="F207" s="400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14">
        <f t="shared" si="281"/>
        <v>0</v>
      </c>
      <c r="M207" s="320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29">
        <v>0</v>
      </c>
      <c r="E208" s="389"/>
      <c r="F208" s="400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14">
        <f t="shared" si="281"/>
        <v>0</v>
      </c>
      <c r="M208" s="320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29">
        <v>0</v>
      </c>
      <c r="E209" s="389"/>
      <c r="F209" s="400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14">
        <f t="shared" si="281"/>
        <v>0</v>
      </c>
      <c r="M209" s="320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29">
        <v>0</v>
      </c>
      <c r="E210" s="389"/>
      <c r="F210" s="400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14">
        <f t="shared" si="281"/>
        <v>0</v>
      </c>
      <c r="M210" s="320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>
        <v>0</v>
      </c>
      <c r="E211" s="389"/>
      <c r="F211" s="400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14">
        <f t="shared" si="281"/>
        <v>0</v>
      </c>
      <c r="M211" s="320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29">
        <v>0</v>
      </c>
      <c r="E212" s="389"/>
      <c r="F212" s="400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14">
        <f t="shared" si="281"/>
        <v>0</v>
      </c>
      <c r="M212" s="320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>
        <v>0</v>
      </c>
      <c r="E213" s="389"/>
      <c r="F213" s="400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14">
        <f t="shared" si="281"/>
        <v>0</v>
      </c>
      <c r="M213" s="320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29">
        <v>0</v>
      </c>
      <c r="E214" s="389"/>
      <c r="F214" s="400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14">
        <f t="shared" si="281"/>
        <v>0</v>
      </c>
      <c r="M214" s="320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>
        <v>0</v>
      </c>
      <c r="E215" s="389"/>
      <c r="F215" s="400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14">
        <f t="shared" si="281"/>
        <v>0</v>
      </c>
      <c r="M215" s="320"/>
      <c r="N215" s="60"/>
      <c r="O215" s="114">
        <f t="shared" si="282"/>
        <v>0</v>
      </c>
      <c r="P215" s="111"/>
    </row>
    <row r="216" spans="1:16" hidden="1" x14ac:dyDescent="0.25">
      <c r="A216" s="112">
        <v>5230</v>
      </c>
      <c r="B216" s="57" t="s">
        <v>196</v>
      </c>
      <c r="C216" s="58">
        <f t="shared" si="283"/>
        <v>0</v>
      </c>
      <c r="D216" s="230">
        <f>SUM(D217:D224)</f>
        <v>0</v>
      </c>
      <c r="E216" s="392">
        <f t="shared" ref="E216:F216" si="284">SUM(E217:E224)</f>
        <v>0</v>
      </c>
      <c r="F216" s="400">
        <f t="shared" si="284"/>
        <v>0</v>
      </c>
      <c r="G216" s="230">
        <f>SUM(G217:G224)</f>
        <v>0</v>
      </c>
      <c r="H216" s="121">
        <f t="shared" ref="H216:I216" si="285">SUM(H217:H224)</f>
        <v>0</v>
      </c>
      <c r="I216" s="114">
        <f t="shared" si="285"/>
        <v>0</v>
      </c>
      <c r="J216" s="121">
        <f>SUM(J217:J224)</f>
        <v>0</v>
      </c>
      <c r="K216" s="113">
        <f t="shared" ref="K216:L216" si="286">SUM(K217:K224)</f>
        <v>0</v>
      </c>
      <c r="L216" s="114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29">
        <v>0</v>
      </c>
      <c r="E217" s="389"/>
      <c r="F217" s="400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14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</row>
    <row r="218" spans="1:16" hidden="1" x14ac:dyDescent="0.25">
      <c r="A218" s="38">
        <v>5232</v>
      </c>
      <c r="B218" s="57" t="s">
        <v>198</v>
      </c>
      <c r="C218" s="58">
        <f t="shared" si="283"/>
        <v>0</v>
      </c>
      <c r="D218" s="229">
        <v>0</v>
      </c>
      <c r="E218" s="389"/>
      <c r="F218" s="400">
        <f t="shared" si="288"/>
        <v>0</v>
      </c>
      <c r="G218" s="229"/>
      <c r="H218" s="261"/>
      <c r="I218" s="114">
        <f t="shared" si="289"/>
        <v>0</v>
      </c>
      <c r="J218" s="261"/>
      <c r="K218" s="60"/>
      <c r="L218" s="114">
        <f t="shared" si="290"/>
        <v>0</v>
      </c>
      <c r="M218" s="320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29">
        <v>0</v>
      </c>
      <c r="E219" s="389"/>
      <c r="F219" s="400">
        <f t="shared" si="288"/>
        <v>0</v>
      </c>
      <c r="G219" s="229"/>
      <c r="H219" s="261"/>
      <c r="I219" s="114">
        <f t="shared" si="289"/>
        <v>0</v>
      </c>
      <c r="J219" s="261"/>
      <c r="K219" s="60"/>
      <c r="L219" s="114">
        <f t="shared" si="290"/>
        <v>0</v>
      </c>
      <c r="M219" s="320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29">
        <v>0</v>
      </c>
      <c r="E220" s="389"/>
      <c r="F220" s="400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14">
        <f t="shared" si="290"/>
        <v>0</v>
      </c>
      <c r="M220" s="320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>
        <v>0</v>
      </c>
      <c r="E221" s="389"/>
      <c r="F221" s="400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14">
        <f t="shared" si="290"/>
        <v>0</v>
      </c>
      <c r="M221" s="320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>
        <v>0</v>
      </c>
      <c r="E222" s="389"/>
      <c r="F222" s="400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14">
        <f t="shared" si="290"/>
        <v>0</v>
      </c>
      <c r="M222" s="320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29">
        <v>0</v>
      </c>
      <c r="E223" s="389"/>
      <c r="F223" s="400">
        <f t="shared" si="288"/>
        <v>0</v>
      </c>
      <c r="G223" s="229"/>
      <c r="H223" s="261"/>
      <c r="I223" s="114">
        <f t="shared" si="289"/>
        <v>0</v>
      </c>
      <c r="J223" s="261"/>
      <c r="K223" s="60"/>
      <c r="L223" s="114">
        <f t="shared" si="290"/>
        <v>0</v>
      </c>
      <c r="M223" s="320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29">
        <v>0</v>
      </c>
      <c r="E224" s="389"/>
      <c r="F224" s="400">
        <f t="shared" si="288"/>
        <v>0</v>
      </c>
      <c r="G224" s="229"/>
      <c r="H224" s="261"/>
      <c r="I224" s="114">
        <f t="shared" si="289"/>
        <v>0</v>
      </c>
      <c r="J224" s="261"/>
      <c r="K224" s="60"/>
      <c r="L224" s="114">
        <f t="shared" si="290"/>
        <v>0</v>
      </c>
      <c r="M224" s="320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29">
        <v>0</v>
      </c>
      <c r="E225" s="389"/>
      <c r="F225" s="400">
        <f t="shared" si="288"/>
        <v>0</v>
      </c>
      <c r="G225" s="229"/>
      <c r="H225" s="261"/>
      <c r="I225" s="114">
        <f t="shared" si="289"/>
        <v>0</v>
      </c>
      <c r="J225" s="261"/>
      <c r="K225" s="60"/>
      <c r="L225" s="114">
        <f t="shared" si="290"/>
        <v>0</v>
      </c>
      <c r="M225" s="320"/>
      <c r="N225" s="60"/>
      <c r="O225" s="114">
        <f t="shared" si="291"/>
        <v>0</v>
      </c>
      <c r="P225" s="111"/>
    </row>
    <row r="226" spans="1:16" x14ac:dyDescent="0.25">
      <c r="A226" s="112">
        <v>5250</v>
      </c>
      <c r="B226" s="57" t="s">
        <v>206</v>
      </c>
      <c r="C226" s="58">
        <f t="shared" si="283"/>
        <v>78547</v>
      </c>
      <c r="D226" s="229">
        <v>78547</v>
      </c>
      <c r="E226" s="389"/>
      <c r="F226" s="400">
        <f t="shared" si="288"/>
        <v>78547</v>
      </c>
      <c r="G226" s="229"/>
      <c r="H226" s="261"/>
      <c r="I226" s="114">
        <f t="shared" si="289"/>
        <v>0</v>
      </c>
      <c r="J226" s="261"/>
      <c r="K226" s="60"/>
      <c r="L226" s="114">
        <f t="shared" si="290"/>
        <v>0</v>
      </c>
      <c r="M226" s="320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392">
        <f t="shared" ref="E227:F227" si="292">SUM(E228)</f>
        <v>0</v>
      </c>
      <c r="F227" s="400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14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29">
        <v>0</v>
      </c>
      <c r="E228" s="389"/>
      <c r="F228" s="400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14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1">
        <v>0</v>
      </c>
      <c r="E229" s="519"/>
      <c r="F229" s="533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09">
        <f t="shared" si="298"/>
        <v>0</v>
      </c>
      <c r="M229" s="321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386">
        <f t="shared" ref="E230:F230" si="300">E231+E251+E259</f>
        <v>0</v>
      </c>
      <c r="F230" s="41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04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606">
        <f t="shared" ref="E231:F231" si="304">SUM(E232,E233,E235,E238,E244,E245,E246)</f>
        <v>0</v>
      </c>
      <c r="F231" s="607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289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</row>
    <row r="232" spans="1:16" ht="24" hidden="1" x14ac:dyDescent="0.25">
      <c r="A232" s="581">
        <v>6220</v>
      </c>
      <c r="B232" s="52" t="s">
        <v>212</v>
      </c>
      <c r="C232" s="53">
        <f t="shared" si="283"/>
        <v>0</v>
      </c>
      <c r="D232" s="228">
        <v>0</v>
      </c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392">
        <f t="shared" si="308"/>
        <v>0</v>
      </c>
      <c r="F233" s="400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14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28">
        <v>0</v>
      </c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392">
        <f t="shared" ref="E235:F235" si="309">SUM(E236:E237)</f>
        <v>0</v>
      </c>
      <c r="F235" s="400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14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29">
        <v>0</v>
      </c>
      <c r="E236" s="389"/>
      <c r="F236" s="400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14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29">
        <v>0</v>
      </c>
      <c r="E237" s="389"/>
      <c r="F237" s="400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14">
        <f t="shared" si="315"/>
        <v>0</v>
      </c>
      <c r="M237" s="320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392">
        <f t="shared" ref="E238:F238" si="317">SUM(E239:E243)</f>
        <v>0</v>
      </c>
      <c r="F238" s="400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14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>
        <v>0</v>
      </c>
      <c r="E239" s="389"/>
      <c r="F239" s="400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14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>
        <v>0</v>
      </c>
      <c r="E240" s="389"/>
      <c r="F240" s="400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14">
        <f t="shared" si="323"/>
        <v>0</v>
      </c>
      <c r="M240" s="320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29">
        <v>0</v>
      </c>
      <c r="E241" s="389"/>
      <c r="F241" s="400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14">
        <f t="shared" si="323"/>
        <v>0</v>
      </c>
      <c r="M241" s="320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29">
        <v>0</v>
      </c>
      <c r="E242" s="389"/>
      <c r="F242" s="400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14">
        <f t="shared" si="323"/>
        <v>0</v>
      </c>
      <c r="M242" s="320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29">
        <v>0</v>
      </c>
      <c r="E243" s="389"/>
      <c r="F243" s="400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14">
        <f t="shared" si="323"/>
        <v>0</v>
      </c>
      <c r="M243" s="320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29">
        <v>0</v>
      </c>
      <c r="E244" s="389"/>
      <c r="F244" s="400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14">
        <f t="shared" si="323"/>
        <v>0</v>
      </c>
      <c r="M244" s="320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29">
        <v>0</v>
      </c>
      <c r="E245" s="389"/>
      <c r="F245" s="400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14">
        <f t="shared" si="323"/>
        <v>0</v>
      </c>
      <c r="M245" s="320"/>
      <c r="N245" s="60"/>
      <c r="O245" s="114">
        <f t="shared" si="324"/>
        <v>0</v>
      </c>
      <c r="P245" s="111"/>
    </row>
    <row r="246" spans="1:16" ht="24" hidden="1" x14ac:dyDescent="0.25">
      <c r="A246" s="581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388">
        <f t="shared" ref="E246:O246" si="325">SUM(E247:E250)</f>
        <v>0</v>
      </c>
      <c r="F246" s="411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20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29">
        <v>0</v>
      </c>
      <c r="E247" s="389"/>
      <c r="F247" s="400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14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29">
        <v>0</v>
      </c>
      <c r="E248" s="389"/>
      <c r="F248" s="400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14">
        <f t="shared" si="328"/>
        <v>0</v>
      </c>
      <c r="M248" s="320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29">
        <v>0</v>
      </c>
      <c r="E249" s="389"/>
      <c r="F249" s="400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14">
        <f t="shared" si="328"/>
        <v>0</v>
      </c>
      <c r="M249" s="320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>
        <v>0</v>
      </c>
      <c r="E250" s="389"/>
      <c r="F250" s="400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14">
        <f t="shared" si="328"/>
        <v>0</v>
      </c>
      <c r="M250" s="320"/>
      <c r="N250" s="60"/>
      <c r="O250" s="114">
        <f t="shared" si="329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387">
        <f t="shared" ref="E251:O251" si="330">SUM(E252,E257,E258)</f>
        <v>0</v>
      </c>
      <c r="F251" s="402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17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</row>
    <row r="252" spans="1:16" ht="24" hidden="1" x14ac:dyDescent="0.25">
      <c r="A252" s="581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388">
        <f t="shared" ref="E252:O252" si="331">SUM(E253:E256)</f>
        <v>0</v>
      </c>
      <c r="F252" s="411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20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29">
        <v>0</v>
      </c>
      <c r="E253" s="389"/>
      <c r="F253" s="400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14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29">
        <v>0</v>
      </c>
      <c r="E254" s="389"/>
      <c r="F254" s="400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14">
        <f t="shared" si="334"/>
        <v>0</v>
      </c>
      <c r="M254" s="320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29">
        <v>0</v>
      </c>
      <c r="E255" s="389"/>
      <c r="F255" s="400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14">
        <f t="shared" si="334"/>
        <v>0</v>
      </c>
      <c r="M255" s="320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28">
        <v>0</v>
      </c>
      <c r="E256" s="393"/>
      <c r="F256" s="411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20">
        <f t="shared" si="334"/>
        <v>0</v>
      </c>
      <c r="M256" s="319"/>
      <c r="N256" s="55"/>
      <c r="O256" s="120">
        <f t="shared" si="335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283"/>
        <v>0</v>
      </c>
      <c r="D257" s="234">
        <v>0</v>
      </c>
      <c r="E257" s="604"/>
      <c r="F257" s="605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305">
        <f t="shared" si="334"/>
        <v>0</v>
      </c>
      <c r="M257" s="323"/>
      <c r="N257" s="129"/>
      <c r="O257" s="305">
        <f t="shared" si="335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29">
        <v>0</v>
      </c>
      <c r="E258" s="389"/>
      <c r="F258" s="400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14">
        <f t="shared" si="334"/>
        <v>0</v>
      </c>
      <c r="M258" s="320"/>
      <c r="N258" s="60"/>
      <c r="O258" s="114">
        <f t="shared" si="335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387">
        <f t="shared" ref="E259:O259" si="336">SUM(E260,E264)</f>
        <v>0</v>
      </c>
      <c r="F259" s="402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17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</row>
    <row r="260" spans="1:16" ht="24" hidden="1" x14ac:dyDescent="0.25">
      <c r="A260" s="581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388">
        <f t="shared" ref="E260:O260" si="337">SUM(E261:E263)</f>
        <v>0</v>
      </c>
      <c r="F260" s="411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20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283"/>
        <v>0</v>
      </c>
      <c r="D261" s="229">
        <v>0</v>
      </c>
      <c r="E261" s="389"/>
      <c r="F261" s="400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14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29">
        <v>0</v>
      </c>
      <c r="E262" s="389"/>
      <c r="F262" s="400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14">
        <f t="shared" si="340"/>
        <v>0</v>
      </c>
      <c r="M262" s="320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29">
        <v>0</v>
      </c>
      <c r="E263" s="389"/>
      <c r="F263" s="400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14">
        <f t="shared" si="340"/>
        <v>0</v>
      </c>
      <c r="M263" s="320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392">
        <f t="shared" ref="E264:F264" si="342">SUM(E265:E268)</f>
        <v>0</v>
      </c>
      <c r="F264" s="400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14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29">
        <v>0</v>
      </c>
      <c r="E265" s="389"/>
      <c r="F265" s="400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14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29">
        <v>0</v>
      </c>
      <c r="E266" s="389"/>
      <c r="F266" s="400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14">
        <f t="shared" si="348"/>
        <v>0</v>
      </c>
      <c r="M266" s="320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>
        <v>0</v>
      </c>
      <c r="E267" s="389"/>
      <c r="F267" s="400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14">
        <f t="shared" si="348"/>
        <v>0</v>
      </c>
      <c r="M267" s="320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29">
        <v>0</v>
      </c>
      <c r="E268" s="389"/>
      <c r="F268" s="400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14">
        <f t="shared" si="348"/>
        <v>0</v>
      </c>
      <c r="M268" s="320"/>
      <c r="N268" s="60"/>
      <c r="O268" s="114">
        <f t="shared" si="349"/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391">
        <f t="shared" ref="E269:F269" si="350">SUM(E270,E281)</f>
        <v>0</v>
      </c>
      <c r="F269" s="41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483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387">
        <f t="shared" ref="E270:F270" si="354">SUM(E271,E272,E275,E276,E280)</f>
        <v>0</v>
      </c>
      <c r="F270" s="402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17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</row>
    <row r="271" spans="1:16" ht="24" hidden="1" x14ac:dyDescent="0.25">
      <c r="A271" s="581">
        <v>7210</v>
      </c>
      <c r="B271" s="52" t="s">
        <v>248</v>
      </c>
      <c r="C271" s="53">
        <f t="shared" si="283"/>
        <v>0</v>
      </c>
      <c r="D271" s="228">
        <v>0</v>
      </c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392">
        <f t="shared" ref="E272:F272" si="358">SUM(E273:E274)</f>
        <v>0</v>
      </c>
      <c r="F272" s="400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14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>
        <v>0</v>
      </c>
      <c r="E273" s="389"/>
      <c r="F273" s="400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14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>
        <v>0</v>
      </c>
      <c r="E274" s="389"/>
      <c r="F274" s="400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14">
        <f t="shared" si="364"/>
        <v>0</v>
      </c>
      <c r="M274" s="320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29">
        <v>0</v>
      </c>
      <c r="E275" s="389"/>
      <c r="F275" s="400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14">
        <f t="shared" si="364"/>
        <v>0</v>
      </c>
      <c r="M275" s="320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O276" si="366">SUM(D277:D279)</f>
        <v>0</v>
      </c>
      <c r="E276" s="392">
        <f t="shared" si="366"/>
        <v>0</v>
      </c>
      <c r="F276" s="400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14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>
        <v>0</v>
      </c>
      <c r="E277" s="389"/>
      <c r="F277" s="400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14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>
        <v>0</v>
      </c>
      <c r="E278" s="389"/>
      <c r="F278" s="400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14">
        <f t="shared" si="371"/>
        <v>0</v>
      </c>
      <c r="M278" s="320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29">
        <v>0</v>
      </c>
      <c r="E279" s="389"/>
      <c r="F279" s="400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14">
        <f t="shared" si="371"/>
        <v>0</v>
      </c>
      <c r="M279" s="320"/>
      <c r="N279" s="60"/>
      <c r="O279" s="114">
        <f t="shared" si="372"/>
        <v>0</v>
      </c>
      <c r="P279" s="111"/>
    </row>
    <row r="280" spans="1:16" ht="24" hidden="1" x14ac:dyDescent="0.25">
      <c r="A280" s="581">
        <v>7260</v>
      </c>
      <c r="B280" s="52" t="s">
        <v>255</v>
      </c>
      <c r="C280" s="53">
        <f t="shared" si="368"/>
        <v>0</v>
      </c>
      <c r="D280" s="228">
        <v>0</v>
      </c>
      <c r="E280" s="393"/>
      <c r="F280" s="411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20">
        <f t="shared" si="371"/>
        <v>0</v>
      </c>
      <c r="M280" s="319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608">
        <f t="shared" si="373"/>
        <v>0</v>
      </c>
      <c r="F281" s="600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166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38">
        <v>0</v>
      </c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392">
        <f t="shared" ref="E283:F283" si="374">SUM(E284:E285)</f>
        <v>0</v>
      </c>
      <c r="F283" s="400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14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368"/>
        <v>0</v>
      </c>
      <c r="D284" s="229">
        <v>0</v>
      </c>
      <c r="E284" s="389"/>
      <c r="F284" s="400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14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>
        <v>0</v>
      </c>
      <c r="E285" s="393"/>
      <c r="F285" s="411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20">
        <f t="shared" si="380"/>
        <v>0</v>
      </c>
      <c r="M285" s="319"/>
      <c r="N285" s="55"/>
      <c r="O285" s="120">
        <f t="shared" si="381"/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368"/>
        <v>84100</v>
      </c>
      <c r="D286" s="239">
        <f t="shared" ref="D286:O286" si="382">SUM(D283,D269,D230,D195,D187,D173,D75,D53)</f>
        <v>84247</v>
      </c>
      <c r="E286" s="394">
        <f t="shared" si="382"/>
        <v>-147</v>
      </c>
      <c r="F286" s="413">
        <f t="shared" si="382"/>
        <v>84100</v>
      </c>
      <c r="G286" s="239">
        <f t="shared" si="382"/>
        <v>0</v>
      </c>
      <c r="H286" s="174">
        <f t="shared" si="382"/>
        <v>0</v>
      </c>
      <c r="I286" s="290">
        <f t="shared" si="382"/>
        <v>0</v>
      </c>
      <c r="J286" s="174">
        <f t="shared" si="382"/>
        <v>0</v>
      </c>
      <c r="K286" s="173">
        <f t="shared" si="382"/>
        <v>0</v>
      </c>
      <c r="L286" s="290">
        <f t="shared" si="382"/>
        <v>0</v>
      </c>
      <c r="M286" s="308">
        <f t="shared" si="382"/>
        <v>0</v>
      </c>
      <c r="N286" s="173">
        <f t="shared" si="382"/>
        <v>0</v>
      </c>
      <c r="O286" s="290">
        <f t="shared" si="382"/>
        <v>0</v>
      </c>
      <c r="P286" s="348"/>
    </row>
    <row r="287" spans="1:16" s="21" customFormat="1" ht="13.5" hidden="1" thickTop="1" thickBot="1" x14ac:dyDescent="0.3">
      <c r="A287" s="826" t="s">
        <v>262</v>
      </c>
      <c r="B287" s="827"/>
      <c r="C287" s="181">
        <f t="shared" si="368"/>
        <v>0</v>
      </c>
      <c r="D287" s="240">
        <f>SUM(D24,D25,D41)-D51</f>
        <v>0</v>
      </c>
      <c r="E287" s="395">
        <f t="shared" ref="E287:F287" si="383">SUM(E24,E25,E41)-E51</f>
        <v>0</v>
      </c>
      <c r="F287" s="414">
        <f t="shared" si="383"/>
        <v>0</v>
      </c>
      <c r="G287" s="240">
        <f>SUM(G24,G25,G41)-G51</f>
        <v>0</v>
      </c>
      <c r="H287" s="270">
        <f t="shared" ref="H287:I287" si="384">SUM(H24,H25,H41)-H51</f>
        <v>0</v>
      </c>
      <c r="I287" s="291">
        <f t="shared" si="384"/>
        <v>0</v>
      </c>
      <c r="J287" s="270">
        <f>(J26+J43)-J51</f>
        <v>0</v>
      </c>
      <c r="K287" s="176">
        <f t="shared" ref="K287:L287" si="385">(K26+K43)-K51</f>
        <v>0</v>
      </c>
      <c r="L287" s="291">
        <f t="shared" si="385"/>
        <v>0</v>
      </c>
      <c r="M287" s="181">
        <f>M45-M51</f>
        <v>0</v>
      </c>
      <c r="N287" s="176">
        <f t="shared" ref="N287:O287" si="386">N45-N51</f>
        <v>0</v>
      </c>
      <c r="O287" s="291">
        <f t="shared" si="386"/>
        <v>0</v>
      </c>
      <c r="P287" s="183"/>
    </row>
    <row r="288" spans="1:16" s="21" customFormat="1" ht="12.75" hidden="1" thickTop="1" x14ac:dyDescent="0.25">
      <c r="A288" s="828" t="s">
        <v>263</v>
      </c>
      <c r="B288" s="829"/>
      <c r="C288" s="161">
        <f t="shared" si="368"/>
        <v>0</v>
      </c>
      <c r="D288" s="241">
        <f t="shared" ref="D288:O288" si="387">SUM(D289,D290)-D297+D298</f>
        <v>0</v>
      </c>
      <c r="E288" s="396">
        <f t="shared" si="387"/>
        <v>0</v>
      </c>
      <c r="F288" s="415">
        <f t="shared" si="387"/>
        <v>0</v>
      </c>
      <c r="G288" s="241">
        <f t="shared" si="387"/>
        <v>0</v>
      </c>
      <c r="H288" s="271">
        <f t="shared" si="387"/>
        <v>0</v>
      </c>
      <c r="I288" s="159">
        <f t="shared" si="387"/>
        <v>0</v>
      </c>
      <c r="J288" s="271">
        <f t="shared" si="387"/>
        <v>0</v>
      </c>
      <c r="K288" s="158">
        <f t="shared" si="387"/>
        <v>0</v>
      </c>
      <c r="L288" s="159">
        <f t="shared" si="387"/>
        <v>0</v>
      </c>
      <c r="M288" s="161">
        <f t="shared" si="387"/>
        <v>0</v>
      </c>
      <c r="N288" s="158">
        <f t="shared" si="387"/>
        <v>0</v>
      </c>
      <c r="O288" s="159">
        <f t="shared" si="387"/>
        <v>0</v>
      </c>
      <c r="P288" s="349"/>
    </row>
    <row r="289" spans="1:16" s="21" customFormat="1" ht="13.5" hidden="1" thickTop="1" thickBot="1" x14ac:dyDescent="0.3">
      <c r="A289" s="88" t="s">
        <v>264</v>
      </c>
      <c r="B289" s="88" t="s">
        <v>265</v>
      </c>
      <c r="C289" s="89">
        <f t="shared" si="368"/>
        <v>0</v>
      </c>
      <c r="D289" s="223">
        <f t="shared" ref="D289:O289" si="388">D21-D283</f>
        <v>0</v>
      </c>
      <c r="E289" s="380">
        <f t="shared" si="388"/>
        <v>0</v>
      </c>
      <c r="F289" s="406">
        <f t="shared" si="388"/>
        <v>0</v>
      </c>
      <c r="G289" s="223">
        <f t="shared" si="388"/>
        <v>0</v>
      </c>
      <c r="H289" s="256">
        <f t="shared" si="388"/>
        <v>0</v>
      </c>
      <c r="I289" s="91">
        <f t="shared" si="388"/>
        <v>0</v>
      </c>
      <c r="J289" s="256">
        <f t="shared" si="388"/>
        <v>0</v>
      </c>
      <c r="K289" s="90">
        <f t="shared" si="388"/>
        <v>0</v>
      </c>
      <c r="L289" s="91">
        <f t="shared" si="388"/>
        <v>0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396">
        <f t="shared" si="389"/>
        <v>0</v>
      </c>
      <c r="F290" s="415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9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09"/>
      <c r="F291" s="555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304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389"/>
      <c r="F292" s="400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14">
        <f t="shared" si="392"/>
        <v>0</v>
      </c>
      <c r="M292" s="320"/>
      <c r="N292" s="60"/>
      <c r="O292" s="114">
        <f t="shared" si="393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389"/>
      <c r="F293" s="400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14">
        <f t="shared" si="392"/>
        <v>0</v>
      </c>
      <c r="M293" s="320"/>
      <c r="N293" s="60"/>
      <c r="O293" s="114">
        <f t="shared" si="393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14">
        <f t="shared" si="392"/>
        <v>0</v>
      </c>
      <c r="M294" s="320"/>
      <c r="N294" s="60"/>
      <c r="O294" s="114">
        <f t="shared" si="393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389"/>
      <c r="F295" s="400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14">
        <f t="shared" si="392"/>
        <v>0</v>
      </c>
      <c r="M295" s="320"/>
      <c r="N295" s="60"/>
      <c r="O295" s="114">
        <f t="shared" si="393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604"/>
      <c r="F296" s="605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305">
        <f t="shared" si="392"/>
        <v>0</v>
      </c>
      <c r="M296" s="323"/>
      <c r="N296" s="129"/>
      <c r="O296" s="305">
        <f t="shared" si="393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610"/>
      <c r="F297" s="414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291">
        <f t="shared" si="392"/>
        <v>0</v>
      </c>
      <c r="M297" s="327"/>
      <c r="N297" s="182"/>
      <c r="O297" s="291">
        <f t="shared" si="393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603"/>
      <c r="F298" s="402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17">
        <f t="shared" si="392"/>
        <v>0</v>
      </c>
      <c r="M298" s="322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</sheetData>
  <sheetProtection algorithmName="SHA-512" hashValue="CFSmm4lJD3n771SqSbdae866w7bzYZ9g3yHfcH5qg0zYy9uxqn9qo8ThJXAk6UtvAZDLSZOCCNMmOr4yT5YqLg==" saltValue="jMsDfrd5CHMc6YZyZEGK1A==" spinCount="100000" sheet="1" objects="1" scenarios="1" formatCells="0" formatColumns="0" formatRows="0"/>
  <autoFilter ref="A18:P298">
    <filterColumn colId="2">
      <filters blank="1">
        <filter val="5 553"/>
        <filter val="78 547"/>
        <filter val="84 1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30.pielikums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T5" sqref="T5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84" hidden="1" customWidth="1" outlineLevel="1"/>
    <col min="17" max="17" width="9.42578125" style="1" customWidth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534</v>
      </c>
      <c r="P1" s="711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501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535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536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537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7.75" customHeight="1" x14ac:dyDescent="0.25">
      <c r="A7" s="2" t="s">
        <v>4</v>
      </c>
      <c r="B7" s="3"/>
      <c r="C7" s="869" t="s">
        <v>538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 t="s">
        <v>539</v>
      </c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712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713"/>
    </row>
    <row r="20" spans="1:16" s="21" customFormat="1" ht="12.75" thickBot="1" x14ac:dyDescent="0.3">
      <c r="A20" s="22"/>
      <c r="B20" s="23" t="s">
        <v>19</v>
      </c>
      <c r="C20" s="24">
        <f>F20+I20+L20+O20</f>
        <v>6409</v>
      </c>
      <c r="D20" s="210">
        <f>SUM(D21,D24,D25,D41,D43)</f>
        <v>6409</v>
      </c>
      <c r="E20" s="371">
        <f>SUM(E21,E24,E25,E41,E43)</f>
        <v>0</v>
      </c>
      <c r="F20" s="398">
        <f>SUM(F21,F24,F25,F41,F43)</f>
        <v>6409</v>
      </c>
      <c r="G20" s="210">
        <f>SUM(G21,G24,G43)</f>
        <v>0</v>
      </c>
      <c r="H20" s="245">
        <f>SUM(H21,H24,H43)</f>
        <v>0</v>
      </c>
      <c r="I20" s="26">
        <f>SUM(I21,I24,I43)</f>
        <v>0</v>
      </c>
      <c r="J20" s="245">
        <f>SUM(J21,J26,J43)</f>
        <v>0</v>
      </c>
      <c r="K20" s="25">
        <f>SUM(K21,K26,K43)</f>
        <v>0</v>
      </c>
      <c r="L20" s="26">
        <f>SUM(L21,L26,L43)</f>
        <v>0</v>
      </c>
      <c r="M20" s="24">
        <f>SUM(M21,M45)</f>
        <v>0</v>
      </c>
      <c r="N20" s="25">
        <f>SUM(N21,N45)</f>
        <v>0</v>
      </c>
      <c r="O20" s="26">
        <f>SUM(O21,O45)</f>
        <v>0</v>
      </c>
      <c r="P20" s="714"/>
    </row>
    <row r="21" spans="1:16" ht="12.75" thickTop="1" x14ac:dyDescent="0.25">
      <c r="A21" s="27"/>
      <c r="B21" s="28" t="s">
        <v>20</v>
      </c>
      <c r="C21" s="29">
        <f t="shared" ref="C21:C84" si="0">F21+I21+L21+O21</f>
        <v>1</v>
      </c>
      <c r="D21" s="211">
        <f t="shared" ref="D21:O21" si="1">SUM(D22:D23)</f>
        <v>1</v>
      </c>
      <c r="E21" s="372">
        <f t="shared" si="1"/>
        <v>0</v>
      </c>
      <c r="F21" s="399">
        <f t="shared" si="1"/>
        <v>1</v>
      </c>
      <c r="G21" s="211">
        <f t="shared" si="1"/>
        <v>0</v>
      </c>
      <c r="H21" s="246">
        <f t="shared" si="1"/>
        <v>0</v>
      </c>
      <c r="I21" s="31">
        <f t="shared" si="1"/>
        <v>0</v>
      </c>
      <c r="J21" s="246">
        <f t="shared" si="1"/>
        <v>0</v>
      </c>
      <c r="K21" s="30">
        <f t="shared" si="1"/>
        <v>0</v>
      </c>
      <c r="L21" s="31">
        <f t="shared" si="1"/>
        <v>0</v>
      </c>
      <c r="M21" s="29">
        <f t="shared" si="1"/>
        <v>0</v>
      </c>
      <c r="N21" s="30">
        <f t="shared" si="1"/>
        <v>0</v>
      </c>
      <c r="O21" s="31">
        <f t="shared" si="1"/>
        <v>0</v>
      </c>
      <c r="P21" s="715"/>
    </row>
    <row r="22" spans="1:16" hidden="1" x14ac:dyDescent="0.25">
      <c r="A22" s="32"/>
      <c r="B22" s="33" t="s">
        <v>21</v>
      </c>
      <c r="C22" s="34">
        <f t="shared" si="0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703"/>
    </row>
    <row r="23" spans="1:16" x14ac:dyDescent="0.25">
      <c r="A23" s="37"/>
      <c r="B23" s="38" t="s">
        <v>22</v>
      </c>
      <c r="C23" s="39">
        <f t="shared" si="0"/>
        <v>1</v>
      </c>
      <c r="D23" s="213">
        <v>1</v>
      </c>
      <c r="E23" s="374"/>
      <c r="F23" s="400">
        <f>D23+E23</f>
        <v>1</v>
      </c>
      <c r="G23" s="213"/>
      <c r="H23" s="248"/>
      <c r="I23" s="303">
        <f>G23+H23</f>
        <v>0</v>
      </c>
      <c r="J23" s="248"/>
      <c r="K23" s="40"/>
      <c r="L23" s="303">
        <f>J23+K23</f>
        <v>0</v>
      </c>
      <c r="M23" s="363"/>
      <c r="N23" s="40"/>
      <c r="O23" s="303">
        <f>M23+N23</f>
        <v>0</v>
      </c>
      <c r="P23" s="716"/>
    </row>
    <row r="24" spans="1:16" s="21" customFormat="1" ht="24.75" thickBot="1" x14ac:dyDescent="0.3">
      <c r="A24" s="41">
        <v>19300</v>
      </c>
      <c r="B24" s="41" t="s">
        <v>304</v>
      </c>
      <c r="C24" s="42">
        <f>F24+I24</f>
        <v>6408</v>
      </c>
      <c r="D24" s="214">
        <v>6408</v>
      </c>
      <c r="E24" s="537"/>
      <c r="F24" s="549">
        <f>D24+E24</f>
        <v>6408</v>
      </c>
      <c r="G24" s="214"/>
      <c r="H24" s="249"/>
      <c r="I24" s="354">
        <f>G24+H24</f>
        <v>0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717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689"/>
    </row>
    <row r="26" spans="1:16" s="21" customFormat="1" ht="36.75" hidden="1" thickTop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>SUM(K27,K31,K33,K36)</f>
        <v>0</v>
      </c>
      <c r="L26" s="117">
        <f>SUM(L27,L31,L33,L36)</f>
        <v>0</v>
      </c>
      <c r="M26" s="312" t="s">
        <v>23</v>
      </c>
      <c r="N26" s="48" t="s">
        <v>23</v>
      </c>
      <c r="O26" s="49" t="s">
        <v>23</v>
      </c>
      <c r="P26" s="689"/>
    </row>
    <row r="27" spans="1:16" s="21" customFormat="1" ht="24.75" hidden="1" thickTop="1" x14ac:dyDescent="0.25">
      <c r="A27" s="51">
        <v>21350</v>
      </c>
      <c r="B27" s="46" t="s">
        <v>25</v>
      </c>
      <c r="C27" s="47">
        <f t="shared" ref="C27:C40" si="2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>SUM(K28:K30)</f>
        <v>0</v>
      </c>
      <c r="L27" s="117">
        <f>SUM(L28:L30)</f>
        <v>0</v>
      </c>
      <c r="M27" s="312" t="s">
        <v>23</v>
      </c>
      <c r="N27" s="48" t="s">
        <v>23</v>
      </c>
      <c r="O27" s="49" t="s">
        <v>23</v>
      </c>
      <c r="P27" s="689"/>
    </row>
    <row r="28" spans="1:16" ht="12.75" hidden="1" thickTop="1" x14ac:dyDescent="0.25">
      <c r="A28" s="32">
        <v>21351</v>
      </c>
      <c r="B28" s="52" t="s">
        <v>26</v>
      </c>
      <c r="C28" s="53">
        <f t="shared" si="2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690"/>
    </row>
    <row r="29" spans="1:16" ht="12.75" hidden="1" thickTop="1" x14ac:dyDescent="0.25">
      <c r="A29" s="37">
        <v>21352</v>
      </c>
      <c r="B29" s="57" t="s">
        <v>27</v>
      </c>
      <c r="C29" s="58">
        <f t="shared" si="2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684"/>
    </row>
    <row r="30" spans="1:16" ht="24.75" hidden="1" thickTop="1" x14ac:dyDescent="0.25">
      <c r="A30" s="37">
        <v>21359</v>
      </c>
      <c r="B30" s="57" t="s">
        <v>28</v>
      </c>
      <c r="C30" s="58">
        <f t="shared" si="2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684"/>
    </row>
    <row r="31" spans="1:16" s="21" customFormat="1" ht="36.75" hidden="1" thickTop="1" x14ac:dyDescent="0.25">
      <c r="A31" s="51">
        <v>21370</v>
      </c>
      <c r="B31" s="46" t="s">
        <v>29</v>
      </c>
      <c r="C31" s="47">
        <f t="shared" si="2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>SUM(K32)</f>
        <v>0</v>
      </c>
      <c r="L31" s="117">
        <f>SUM(L32)</f>
        <v>0</v>
      </c>
      <c r="M31" s="312" t="s">
        <v>23</v>
      </c>
      <c r="N31" s="48" t="s">
        <v>23</v>
      </c>
      <c r="O31" s="49" t="s">
        <v>23</v>
      </c>
      <c r="P31" s="689"/>
    </row>
    <row r="32" spans="1:16" ht="36.75" hidden="1" thickTop="1" x14ac:dyDescent="0.25">
      <c r="A32" s="62">
        <v>21379</v>
      </c>
      <c r="B32" s="63" t="s">
        <v>30</v>
      </c>
      <c r="C32" s="64">
        <f t="shared" si="2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687"/>
    </row>
    <row r="33" spans="1:16" s="21" customFormat="1" ht="12.75" hidden="1" thickTop="1" x14ac:dyDescent="0.25">
      <c r="A33" s="51">
        <v>21380</v>
      </c>
      <c r="B33" s="46" t="s">
        <v>31</v>
      </c>
      <c r="C33" s="47">
        <f t="shared" si="2"/>
        <v>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>SUM(K34:K35)</f>
        <v>0</v>
      </c>
      <c r="L33" s="117">
        <f>SUM(L34:L35)</f>
        <v>0</v>
      </c>
      <c r="M33" s="312" t="s">
        <v>23</v>
      </c>
      <c r="N33" s="48" t="s">
        <v>23</v>
      </c>
      <c r="O33" s="49" t="s">
        <v>23</v>
      </c>
      <c r="P33" s="689"/>
    </row>
    <row r="34" spans="1:16" ht="12.75" hidden="1" thickTop="1" x14ac:dyDescent="0.25">
      <c r="A34" s="33">
        <v>21381</v>
      </c>
      <c r="B34" s="52" t="s">
        <v>306</v>
      </c>
      <c r="C34" s="53">
        <f t="shared" si="2"/>
        <v>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353">
        <f>J34+K34</f>
        <v>0</v>
      </c>
      <c r="M34" s="313" t="s">
        <v>23</v>
      </c>
      <c r="N34" s="54" t="s">
        <v>23</v>
      </c>
      <c r="O34" s="56" t="s">
        <v>23</v>
      </c>
      <c r="P34" s="690"/>
    </row>
    <row r="35" spans="1:16" ht="24.75" hidden="1" thickTop="1" x14ac:dyDescent="0.25">
      <c r="A35" s="38">
        <v>21383</v>
      </c>
      <c r="B35" s="57" t="s">
        <v>32</v>
      </c>
      <c r="C35" s="58">
        <f t="shared" si="2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684"/>
    </row>
    <row r="36" spans="1:16" s="21" customFormat="1" ht="25.5" hidden="1" customHeight="1" x14ac:dyDescent="0.25">
      <c r="A36" s="51">
        <v>21390</v>
      </c>
      <c r="B36" s="46" t="s">
        <v>307</v>
      </c>
      <c r="C36" s="47">
        <f t="shared" si="2"/>
        <v>0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>SUM(K37:K40)</f>
        <v>0</v>
      </c>
      <c r="L36" s="117">
        <f>SUM(L37:L40)</f>
        <v>0</v>
      </c>
      <c r="M36" s="312" t="s">
        <v>23</v>
      </c>
      <c r="N36" s="48" t="s">
        <v>23</v>
      </c>
      <c r="O36" s="49" t="s">
        <v>23</v>
      </c>
      <c r="P36" s="689"/>
    </row>
    <row r="37" spans="1:16" ht="24.75" hidden="1" thickTop="1" x14ac:dyDescent="0.25">
      <c r="A37" s="33">
        <v>21391</v>
      </c>
      <c r="B37" s="52" t="s">
        <v>33</v>
      </c>
      <c r="C37" s="53">
        <f t="shared" si="2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690"/>
    </row>
    <row r="38" spans="1:16" ht="12.75" hidden="1" thickTop="1" x14ac:dyDescent="0.25">
      <c r="A38" s="38">
        <v>21393</v>
      </c>
      <c r="B38" s="57" t="s">
        <v>34</v>
      </c>
      <c r="C38" s="58">
        <f t="shared" si="2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684"/>
    </row>
    <row r="39" spans="1:16" ht="12.75" hidden="1" thickTop="1" x14ac:dyDescent="0.25">
      <c r="A39" s="38">
        <v>21395</v>
      </c>
      <c r="B39" s="57" t="s">
        <v>35</v>
      </c>
      <c r="C39" s="58">
        <f t="shared" si="2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684"/>
    </row>
    <row r="40" spans="1:16" ht="24.75" hidden="1" thickTop="1" x14ac:dyDescent="0.25">
      <c r="A40" s="188">
        <v>21399</v>
      </c>
      <c r="B40" s="163" t="s">
        <v>36</v>
      </c>
      <c r="C40" s="164">
        <f t="shared" si="2"/>
        <v>0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597">
        <f>J40+K40</f>
        <v>0</v>
      </c>
      <c r="M40" s="316" t="s">
        <v>23</v>
      </c>
      <c r="N40" s="76" t="s">
        <v>23</v>
      </c>
      <c r="O40" s="190" t="s">
        <v>23</v>
      </c>
      <c r="P40" s="691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>SUM(E42)</f>
        <v>0</v>
      </c>
      <c r="F41" s="409">
        <f>SUM(F42)</f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718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691"/>
    </row>
    <row r="43" spans="1:16" s="21" customFormat="1" ht="24.75" hidden="1" thickTop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3">E44</f>
        <v>0</v>
      </c>
      <c r="F43" s="530">
        <f t="shared" si="3"/>
        <v>0</v>
      </c>
      <c r="G43" s="74">
        <f t="shared" si="3"/>
        <v>0</v>
      </c>
      <c r="H43" s="202">
        <f t="shared" si="3"/>
        <v>0</v>
      </c>
      <c r="I43" s="288">
        <f t="shared" si="3"/>
        <v>0</v>
      </c>
      <c r="J43" s="202">
        <f t="shared" si="3"/>
        <v>0</v>
      </c>
      <c r="K43" s="75">
        <f t="shared" si="3"/>
        <v>0</v>
      </c>
      <c r="L43" s="288">
        <f t="shared" si="3"/>
        <v>0</v>
      </c>
      <c r="M43" s="312" t="s">
        <v>23</v>
      </c>
      <c r="N43" s="48" t="s">
        <v>23</v>
      </c>
      <c r="O43" s="49" t="s">
        <v>23</v>
      </c>
      <c r="P43" s="689"/>
    </row>
    <row r="44" spans="1:16" s="21" customFormat="1" ht="24.75" hidden="1" thickTop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687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>SUM(N46:N47)</f>
        <v>0</v>
      </c>
      <c r="O45" s="288">
        <f>SUM(O46:O47)</f>
        <v>0</v>
      </c>
      <c r="P45" s="719"/>
    </row>
    <row r="46" spans="1:16" ht="24.75" hidden="1" thickTop="1" x14ac:dyDescent="0.25">
      <c r="A46" s="77">
        <v>23410</v>
      </c>
      <c r="B46" s="78" t="s">
        <v>41</v>
      </c>
      <c r="C46" s="82">
        <f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720"/>
    </row>
    <row r="47" spans="1:16" ht="24.75" hidden="1" thickTop="1" x14ac:dyDescent="0.25">
      <c r="A47" s="77">
        <v>23510</v>
      </c>
      <c r="B47" s="78" t="s">
        <v>42</v>
      </c>
      <c r="C47" s="82">
        <f>O47</f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720"/>
    </row>
    <row r="48" spans="1:16" ht="12.75" thickTop="1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720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721"/>
    </row>
    <row r="50" spans="1:16" s="21" customFormat="1" ht="12.75" thickBot="1" x14ac:dyDescent="0.3">
      <c r="A50" s="88"/>
      <c r="B50" s="22" t="s">
        <v>44</v>
      </c>
      <c r="C50" s="89">
        <f t="shared" si="0"/>
        <v>6409</v>
      </c>
      <c r="D50" s="223">
        <f t="shared" ref="D50:O50" si="4">SUM(D51,D283)</f>
        <v>6409</v>
      </c>
      <c r="E50" s="380">
        <f t="shared" si="4"/>
        <v>0</v>
      </c>
      <c r="F50" s="406">
        <f t="shared" si="4"/>
        <v>6409</v>
      </c>
      <c r="G50" s="223">
        <f t="shared" si="4"/>
        <v>0</v>
      </c>
      <c r="H50" s="256">
        <f t="shared" si="4"/>
        <v>0</v>
      </c>
      <c r="I50" s="91">
        <f t="shared" si="4"/>
        <v>0</v>
      </c>
      <c r="J50" s="256">
        <f t="shared" si="4"/>
        <v>0</v>
      </c>
      <c r="K50" s="90">
        <f t="shared" si="4"/>
        <v>0</v>
      </c>
      <c r="L50" s="91">
        <f t="shared" si="4"/>
        <v>0</v>
      </c>
      <c r="M50" s="89">
        <f t="shared" si="4"/>
        <v>0</v>
      </c>
      <c r="N50" s="90">
        <f t="shared" si="4"/>
        <v>0</v>
      </c>
      <c r="O50" s="91">
        <f t="shared" si="4"/>
        <v>0</v>
      </c>
      <c r="P50" s="710"/>
    </row>
    <row r="51" spans="1:16" s="21" customFormat="1" ht="36.75" thickTop="1" x14ac:dyDescent="0.25">
      <c r="A51" s="92"/>
      <c r="B51" s="93" t="s">
        <v>45</v>
      </c>
      <c r="C51" s="94">
        <f t="shared" si="0"/>
        <v>6409</v>
      </c>
      <c r="D51" s="224">
        <f t="shared" ref="D51:O51" si="5">SUM(D52,D194)</f>
        <v>6409</v>
      </c>
      <c r="E51" s="381">
        <f t="shared" si="5"/>
        <v>0</v>
      </c>
      <c r="F51" s="407">
        <f t="shared" si="5"/>
        <v>6409</v>
      </c>
      <c r="G51" s="224">
        <f t="shared" si="5"/>
        <v>0</v>
      </c>
      <c r="H51" s="257">
        <f t="shared" si="5"/>
        <v>0</v>
      </c>
      <c r="I51" s="96">
        <f t="shared" si="5"/>
        <v>0</v>
      </c>
      <c r="J51" s="257">
        <f t="shared" si="5"/>
        <v>0</v>
      </c>
      <c r="K51" s="95">
        <f t="shared" si="5"/>
        <v>0</v>
      </c>
      <c r="L51" s="96">
        <f t="shared" si="5"/>
        <v>0</v>
      </c>
      <c r="M51" s="94">
        <f t="shared" si="5"/>
        <v>0</v>
      </c>
      <c r="N51" s="95">
        <f t="shared" si="5"/>
        <v>0</v>
      </c>
      <c r="O51" s="96">
        <f t="shared" si="5"/>
        <v>0</v>
      </c>
      <c r="P51" s="722"/>
    </row>
    <row r="52" spans="1:16" s="21" customFormat="1" ht="24" x14ac:dyDescent="0.25">
      <c r="A52" s="97"/>
      <c r="B52" s="16" t="s">
        <v>46</v>
      </c>
      <c r="C52" s="98">
        <f t="shared" si="0"/>
        <v>6409</v>
      </c>
      <c r="D52" s="225">
        <f t="shared" ref="D52:O52" si="6">SUM(D53,D75,D173,D187)</f>
        <v>6409</v>
      </c>
      <c r="E52" s="382">
        <f t="shared" si="6"/>
        <v>0</v>
      </c>
      <c r="F52" s="408">
        <f t="shared" si="6"/>
        <v>6409</v>
      </c>
      <c r="G52" s="225">
        <f t="shared" si="6"/>
        <v>0</v>
      </c>
      <c r="H52" s="258">
        <f t="shared" si="6"/>
        <v>0</v>
      </c>
      <c r="I52" s="100">
        <f t="shared" si="6"/>
        <v>0</v>
      </c>
      <c r="J52" s="258">
        <f t="shared" si="6"/>
        <v>0</v>
      </c>
      <c r="K52" s="99">
        <f t="shared" si="6"/>
        <v>0</v>
      </c>
      <c r="L52" s="100">
        <f t="shared" si="6"/>
        <v>0</v>
      </c>
      <c r="M52" s="98">
        <f t="shared" si="6"/>
        <v>0</v>
      </c>
      <c r="N52" s="99">
        <f t="shared" si="6"/>
        <v>0</v>
      </c>
      <c r="O52" s="100">
        <f t="shared" si="6"/>
        <v>0</v>
      </c>
      <c r="P52" s="723"/>
    </row>
    <row r="53" spans="1:16" s="21" customFormat="1" x14ac:dyDescent="0.25">
      <c r="A53" s="101">
        <v>1000</v>
      </c>
      <c r="B53" s="101" t="s">
        <v>47</v>
      </c>
      <c r="C53" s="102">
        <f t="shared" si="0"/>
        <v>6409</v>
      </c>
      <c r="D53" s="226">
        <f t="shared" ref="D53:O53" si="7">SUM(D54,D67)</f>
        <v>6409</v>
      </c>
      <c r="E53" s="386">
        <f t="shared" si="7"/>
        <v>0</v>
      </c>
      <c r="F53" s="410">
        <f t="shared" si="7"/>
        <v>6409</v>
      </c>
      <c r="G53" s="226">
        <f t="shared" si="7"/>
        <v>0</v>
      </c>
      <c r="H53" s="259">
        <f t="shared" si="7"/>
        <v>0</v>
      </c>
      <c r="I53" s="104">
        <f t="shared" si="7"/>
        <v>0</v>
      </c>
      <c r="J53" s="259">
        <f t="shared" si="7"/>
        <v>0</v>
      </c>
      <c r="K53" s="103">
        <f t="shared" si="7"/>
        <v>0</v>
      </c>
      <c r="L53" s="104">
        <f t="shared" si="7"/>
        <v>0</v>
      </c>
      <c r="M53" s="102">
        <f t="shared" si="7"/>
        <v>0</v>
      </c>
      <c r="N53" s="103">
        <f t="shared" si="7"/>
        <v>0</v>
      </c>
      <c r="O53" s="104">
        <f t="shared" si="7"/>
        <v>0</v>
      </c>
      <c r="P53" s="694"/>
    </row>
    <row r="54" spans="1:16" x14ac:dyDescent="0.25">
      <c r="A54" s="46">
        <v>1100</v>
      </c>
      <c r="B54" s="105" t="s">
        <v>48</v>
      </c>
      <c r="C54" s="47">
        <f t="shared" si="0"/>
        <v>4988</v>
      </c>
      <c r="D54" s="227">
        <f t="shared" ref="D54:O54" si="8">SUM(D55,D58,D66)</f>
        <v>5089</v>
      </c>
      <c r="E54" s="387">
        <f t="shared" si="8"/>
        <v>-101</v>
      </c>
      <c r="F54" s="402">
        <f t="shared" si="8"/>
        <v>4988</v>
      </c>
      <c r="G54" s="227">
        <f t="shared" si="8"/>
        <v>0</v>
      </c>
      <c r="H54" s="106">
        <f t="shared" si="8"/>
        <v>0</v>
      </c>
      <c r="I54" s="117">
        <f t="shared" si="8"/>
        <v>0</v>
      </c>
      <c r="J54" s="106">
        <f t="shared" si="8"/>
        <v>0</v>
      </c>
      <c r="K54" s="50">
        <f t="shared" si="8"/>
        <v>0</v>
      </c>
      <c r="L54" s="117">
        <f t="shared" si="8"/>
        <v>0</v>
      </c>
      <c r="M54" s="130">
        <f t="shared" si="8"/>
        <v>0</v>
      </c>
      <c r="N54" s="131">
        <f t="shared" si="8"/>
        <v>0</v>
      </c>
      <c r="O54" s="289">
        <f t="shared" si="8"/>
        <v>0</v>
      </c>
      <c r="P54" s="701"/>
    </row>
    <row r="55" spans="1:16" hidden="1" x14ac:dyDescent="0.25">
      <c r="A55" s="107">
        <v>1110</v>
      </c>
      <c r="B55" s="78" t="s">
        <v>49</v>
      </c>
      <c r="C55" s="84">
        <f t="shared" si="0"/>
        <v>0</v>
      </c>
      <c r="D55" s="132">
        <f t="shared" ref="D55:O55" si="9">SUM(D56:D57)</f>
        <v>0</v>
      </c>
      <c r="E55" s="516">
        <f t="shared" si="9"/>
        <v>0</v>
      </c>
      <c r="F55" s="533">
        <f t="shared" si="9"/>
        <v>0</v>
      </c>
      <c r="G55" s="132">
        <f t="shared" si="9"/>
        <v>0</v>
      </c>
      <c r="H55" s="205">
        <f t="shared" si="9"/>
        <v>0</v>
      </c>
      <c r="I55" s="109">
        <f t="shared" si="9"/>
        <v>0</v>
      </c>
      <c r="J55" s="205">
        <f t="shared" si="9"/>
        <v>0</v>
      </c>
      <c r="K55" s="108">
        <f t="shared" si="9"/>
        <v>0</v>
      </c>
      <c r="L55" s="109">
        <f t="shared" si="9"/>
        <v>0</v>
      </c>
      <c r="M55" s="84">
        <f t="shared" si="9"/>
        <v>0</v>
      </c>
      <c r="N55" s="108">
        <f t="shared" si="9"/>
        <v>0</v>
      </c>
      <c r="O55" s="109">
        <f t="shared" si="9"/>
        <v>0</v>
      </c>
      <c r="P55" s="692"/>
    </row>
    <row r="56" spans="1:16" hidden="1" x14ac:dyDescent="0.25">
      <c r="A56" s="33">
        <v>1111</v>
      </c>
      <c r="B56" s="52" t="s">
        <v>50</v>
      </c>
      <c r="C56" s="53">
        <f t="shared" si="0"/>
        <v>0</v>
      </c>
      <c r="D56" s="228"/>
      <c r="E56" s="393"/>
      <c r="F56" s="411">
        <f>D56+E56</f>
        <v>0</v>
      </c>
      <c r="G56" s="228"/>
      <c r="H56" s="260"/>
      <c r="I56" s="120">
        <f>G56+H56</f>
        <v>0</v>
      </c>
      <c r="J56" s="260"/>
      <c r="K56" s="55"/>
      <c r="L56" s="120">
        <f>J56+K56</f>
        <v>0</v>
      </c>
      <c r="M56" s="319"/>
      <c r="N56" s="55"/>
      <c r="O56" s="120">
        <f>M56+N56</f>
        <v>0</v>
      </c>
      <c r="P56" s="366"/>
    </row>
    <row r="57" spans="1:16" ht="24" hidden="1" customHeight="1" x14ac:dyDescent="0.25">
      <c r="A57" s="38">
        <v>1119</v>
      </c>
      <c r="B57" s="57" t="s">
        <v>51</v>
      </c>
      <c r="C57" s="58">
        <f t="shared" si="0"/>
        <v>0</v>
      </c>
      <c r="D57" s="229"/>
      <c r="E57" s="389"/>
      <c r="F57" s="400">
        <f>D57+E57</f>
        <v>0</v>
      </c>
      <c r="G57" s="229"/>
      <c r="H57" s="261"/>
      <c r="I57" s="114">
        <f>G57+H57</f>
        <v>0</v>
      </c>
      <c r="J57" s="261"/>
      <c r="K57" s="60"/>
      <c r="L57" s="114">
        <f>J57+K57</f>
        <v>0</v>
      </c>
      <c r="M57" s="320"/>
      <c r="N57" s="60"/>
      <c r="O57" s="114">
        <f>M57+N57</f>
        <v>0</v>
      </c>
      <c r="P57" s="367"/>
    </row>
    <row r="58" spans="1:16" hidden="1" x14ac:dyDescent="0.25">
      <c r="A58" s="112">
        <v>1140</v>
      </c>
      <c r="B58" s="57" t="s">
        <v>295</v>
      </c>
      <c r="C58" s="58">
        <f t="shared" si="0"/>
        <v>0</v>
      </c>
      <c r="D58" s="230">
        <f t="shared" ref="D58:O58" si="10">SUM(D59:D65)</f>
        <v>0</v>
      </c>
      <c r="E58" s="392">
        <f t="shared" si="10"/>
        <v>0</v>
      </c>
      <c r="F58" s="400">
        <f t="shared" si="10"/>
        <v>0</v>
      </c>
      <c r="G58" s="230">
        <f t="shared" si="10"/>
        <v>0</v>
      </c>
      <c r="H58" s="121">
        <f t="shared" si="10"/>
        <v>0</v>
      </c>
      <c r="I58" s="114">
        <f t="shared" si="10"/>
        <v>0</v>
      </c>
      <c r="J58" s="121">
        <f t="shared" si="10"/>
        <v>0</v>
      </c>
      <c r="K58" s="113">
        <f t="shared" si="10"/>
        <v>0</v>
      </c>
      <c r="L58" s="114">
        <f t="shared" si="10"/>
        <v>0</v>
      </c>
      <c r="M58" s="58">
        <f t="shared" si="10"/>
        <v>0</v>
      </c>
      <c r="N58" s="113">
        <f t="shared" si="10"/>
        <v>0</v>
      </c>
      <c r="O58" s="114">
        <f t="shared" si="10"/>
        <v>0</v>
      </c>
      <c r="P58" s="367"/>
    </row>
    <row r="59" spans="1:16" hidden="1" x14ac:dyDescent="0.25">
      <c r="A59" s="38">
        <v>1141</v>
      </c>
      <c r="B59" s="57" t="s">
        <v>52</v>
      </c>
      <c r="C59" s="58">
        <f t="shared" si="0"/>
        <v>0</v>
      </c>
      <c r="D59" s="229"/>
      <c r="E59" s="389"/>
      <c r="F59" s="400">
        <f t="shared" ref="F59:F66" si="11">D59+E59</f>
        <v>0</v>
      </c>
      <c r="G59" s="229"/>
      <c r="H59" s="261"/>
      <c r="I59" s="114">
        <f t="shared" ref="I59:I66" si="12">G59+H59</f>
        <v>0</v>
      </c>
      <c r="J59" s="261"/>
      <c r="K59" s="60"/>
      <c r="L59" s="114">
        <f t="shared" ref="L59:L66" si="13">J59+K59</f>
        <v>0</v>
      </c>
      <c r="M59" s="320"/>
      <c r="N59" s="60"/>
      <c r="O59" s="114">
        <f t="shared" ref="O59:O66" si="14">M59+N59</f>
        <v>0</v>
      </c>
      <c r="P59" s="367"/>
    </row>
    <row r="60" spans="1:16" ht="24.75" hidden="1" customHeight="1" x14ac:dyDescent="0.25">
      <c r="A60" s="38">
        <v>1142</v>
      </c>
      <c r="B60" s="57" t="s">
        <v>53</v>
      </c>
      <c r="C60" s="58">
        <f t="shared" si="0"/>
        <v>0</v>
      </c>
      <c r="D60" s="229"/>
      <c r="E60" s="389"/>
      <c r="F60" s="400">
        <f t="shared" si="11"/>
        <v>0</v>
      </c>
      <c r="G60" s="229"/>
      <c r="H60" s="261"/>
      <c r="I60" s="114">
        <f t="shared" si="12"/>
        <v>0</v>
      </c>
      <c r="J60" s="261"/>
      <c r="K60" s="60"/>
      <c r="L60" s="114">
        <f>J60+K60</f>
        <v>0</v>
      </c>
      <c r="M60" s="320"/>
      <c r="N60" s="60"/>
      <c r="O60" s="114">
        <f t="shared" si="14"/>
        <v>0</v>
      </c>
      <c r="P60" s="367"/>
    </row>
    <row r="61" spans="1:16" ht="24" hidden="1" x14ac:dyDescent="0.25">
      <c r="A61" s="38">
        <v>1145</v>
      </c>
      <c r="B61" s="57" t="s">
        <v>54</v>
      </c>
      <c r="C61" s="58">
        <f t="shared" si="0"/>
        <v>0</v>
      </c>
      <c r="D61" s="229"/>
      <c r="E61" s="389"/>
      <c r="F61" s="400">
        <f t="shared" si="11"/>
        <v>0</v>
      </c>
      <c r="G61" s="229"/>
      <c r="H61" s="261"/>
      <c r="I61" s="114">
        <f t="shared" si="12"/>
        <v>0</v>
      </c>
      <c r="J61" s="261"/>
      <c r="K61" s="60"/>
      <c r="L61" s="114">
        <f t="shared" si="13"/>
        <v>0</v>
      </c>
      <c r="M61" s="320"/>
      <c r="N61" s="60"/>
      <c r="O61" s="114">
        <f>M61+N61</f>
        <v>0</v>
      </c>
      <c r="P61" s="367"/>
    </row>
    <row r="62" spans="1:16" ht="27.75" hidden="1" customHeight="1" x14ac:dyDescent="0.25">
      <c r="A62" s="38">
        <v>1146</v>
      </c>
      <c r="B62" s="57" t="s">
        <v>55</v>
      </c>
      <c r="C62" s="58">
        <f t="shared" si="0"/>
        <v>0</v>
      </c>
      <c r="D62" s="229"/>
      <c r="E62" s="389"/>
      <c r="F62" s="400">
        <f t="shared" si="11"/>
        <v>0</v>
      </c>
      <c r="G62" s="229"/>
      <c r="H62" s="261"/>
      <c r="I62" s="114">
        <f t="shared" si="12"/>
        <v>0</v>
      </c>
      <c r="J62" s="261"/>
      <c r="K62" s="60"/>
      <c r="L62" s="114">
        <f t="shared" si="13"/>
        <v>0</v>
      </c>
      <c r="M62" s="320"/>
      <c r="N62" s="60"/>
      <c r="O62" s="114">
        <f t="shared" si="14"/>
        <v>0</v>
      </c>
      <c r="P62" s="367"/>
    </row>
    <row r="63" spans="1:16" hidden="1" x14ac:dyDescent="0.25">
      <c r="A63" s="38">
        <v>1147</v>
      </c>
      <c r="B63" s="57" t="s">
        <v>56</v>
      </c>
      <c r="C63" s="58">
        <f t="shared" si="0"/>
        <v>0</v>
      </c>
      <c r="D63" s="229"/>
      <c r="E63" s="389"/>
      <c r="F63" s="400">
        <f t="shared" si="11"/>
        <v>0</v>
      </c>
      <c r="G63" s="229"/>
      <c r="H63" s="261"/>
      <c r="I63" s="114">
        <f t="shared" si="12"/>
        <v>0</v>
      </c>
      <c r="J63" s="261"/>
      <c r="K63" s="60"/>
      <c r="L63" s="114">
        <f t="shared" si="13"/>
        <v>0</v>
      </c>
      <c r="M63" s="320"/>
      <c r="N63" s="60"/>
      <c r="O63" s="114">
        <f t="shared" si="14"/>
        <v>0</v>
      </c>
      <c r="P63" s="367"/>
    </row>
    <row r="64" spans="1:16" hidden="1" x14ac:dyDescent="0.25">
      <c r="A64" s="38">
        <v>1148</v>
      </c>
      <c r="B64" s="57" t="s">
        <v>57</v>
      </c>
      <c r="C64" s="58">
        <f t="shared" si="0"/>
        <v>0</v>
      </c>
      <c r="D64" s="229"/>
      <c r="E64" s="389"/>
      <c r="F64" s="400">
        <f t="shared" si="11"/>
        <v>0</v>
      </c>
      <c r="G64" s="229"/>
      <c r="H64" s="261"/>
      <c r="I64" s="114">
        <f t="shared" si="12"/>
        <v>0</v>
      </c>
      <c r="J64" s="261"/>
      <c r="K64" s="60"/>
      <c r="L64" s="114">
        <f t="shared" si="13"/>
        <v>0</v>
      </c>
      <c r="M64" s="320"/>
      <c r="N64" s="60"/>
      <c r="O64" s="114">
        <f t="shared" si="14"/>
        <v>0</v>
      </c>
      <c r="P64" s="367"/>
    </row>
    <row r="65" spans="1:16" ht="24" hidden="1" customHeight="1" x14ac:dyDescent="0.25">
      <c r="A65" s="38">
        <v>1149</v>
      </c>
      <c r="B65" s="57" t="s">
        <v>58</v>
      </c>
      <c r="C65" s="58">
        <f>F65+I65+L65+O65</f>
        <v>0</v>
      </c>
      <c r="D65" s="229"/>
      <c r="E65" s="389"/>
      <c r="F65" s="400">
        <f t="shared" si="11"/>
        <v>0</v>
      </c>
      <c r="G65" s="229"/>
      <c r="H65" s="261"/>
      <c r="I65" s="114">
        <f t="shared" si="12"/>
        <v>0</v>
      </c>
      <c r="J65" s="261"/>
      <c r="K65" s="60"/>
      <c r="L65" s="114">
        <f t="shared" si="13"/>
        <v>0</v>
      </c>
      <c r="M65" s="320"/>
      <c r="N65" s="60"/>
      <c r="O65" s="114">
        <f t="shared" si="14"/>
        <v>0</v>
      </c>
      <c r="P65" s="367"/>
    </row>
    <row r="66" spans="1:16" ht="36" x14ac:dyDescent="0.25">
      <c r="A66" s="107">
        <v>1150</v>
      </c>
      <c r="B66" s="78" t="s">
        <v>59</v>
      </c>
      <c r="C66" s="84">
        <f>F66+I66+L66+O66</f>
        <v>4988</v>
      </c>
      <c r="D66" s="231">
        <v>5089</v>
      </c>
      <c r="E66" s="519">
        <v>-101</v>
      </c>
      <c r="F66" s="533">
        <f t="shared" si="11"/>
        <v>4988</v>
      </c>
      <c r="G66" s="231"/>
      <c r="H66" s="262"/>
      <c r="I66" s="109">
        <f t="shared" si="12"/>
        <v>0</v>
      </c>
      <c r="J66" s="262"/>
      <c r="K66" s="115"/>
      <c r="L66" s="109">
        <f t="shared" si="13"/>
        <v>0</v>
      </c>
      <c r="M66" s="321"/>
      <c r="N66" s="115"/>
      <c r="O66" s="109">
        <f t="shared" si="14"/>
        <v>0</v>
      </c>
      <c r="P66" s="692" t="s">
        <v>540</v>
      </c>
    </row>
    <row r="67" spans="1:16" ht="24" x14ac:dyDescent="0.25">
      <c r="A67" s="46">
        <v>1200</v>
      </c>
      <c r="B67" s="105" t="s">
        <v>296</v>
      </c>
      <c r="C67" s="47">
        <f t="shared" si="0"/>
        <v>1421</v>
      </c>
      <c r="D67" s="227">
        <f t="shared" ref="D67:O67" si="15">SUM(D68:D69)</f>
        <v>1320</v>
      </c>
      <c r="E67" s="387">
        <f t="shared" si="15"/>
        <v>101</v>
      </c>
      <c r="F67" s="402">
        <f t="shared" si="15"/>
        <v>1421</v>
      </c>
      <c r="G67" s="227">
        <f t="shared" si="15"/>
        <v>0</v>
      </c>
      <c r="H67" s="106">
        <f t="shared" si="15"/>
        <v>0</v>
      </c>
      <c r="I67" s="117">
        <f t="shared" si="15"/>
        <v>0</v>
      </c>
      <c r="J67" s="106">
        <f t="shared" si="15"/>
        <v>0</v>
      </c>
      <c r="K67" s="50">
        <f t="shared" si="15"/>
        <v>0</v>
      </c>
      <c r="L67" s="117">
        <f t="shared" si="15"/>
        <v>0</v>
      </c>
      <c r="M67" s="47">
        <f t="shared" si="15"/>
        <v>0</v>
      </c>
      <c r="N67" s="50">
        <f t="shared" si="15"/>
        <v>0</v>
      </c>
      <c r="O67" s="117">
        <f t="shared" si="15"/>
        <v>0</v>
      </c>
      <c r="P67" s="693"/>
    </row>
    <row r="68" spans="1:16" s="464" customFormat="1" ht="24" x14ac:dyDescent="0.25">
      <c r="A68" s="581">
        <v>1210</v>
      </c>
      <c r="B68" s="52" t="s">
        <v>60</v>
      </c>
      <c r="C68" s="53">
        <f t="shared" si="0"/>
        <v>1243</v>
      </c>
      <c r="D68" s="228">
        <v>1243</v>
      </c>
      <c r="E68" s="319"/>
      <c r="F68" s="411">
        <f>D68+E68</f>
        <v>1243</v>
      </c>
      <c r="G68" s="228"/>
      <c r="H68" s="260"/>
      <c r="I68" s="120">
        <f>G68+H68</f>
        <v>0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366"/>
    </row>
    <row r="69" spans="1:16" s="464" customFormat="1" ht="24" x14ac:dyDescent="0.25">
      <c r="A69" s="112">
        <v>1220</v>
      </c>
      <c r="B69" s="57" t="s">
        <v>61</v>
      </c>
      <c r="C69" s="58">
        <f t="shared" si="0"/>
        <v>178</v>
      </c>
      <c r="D69" s="230">
        <f t="shared" ref="D69:O69" si="16">SUM(D70:D74)</f>
        <v>77</v>
      </c>
      <c r="E69" s="392">
        <f t="shared" si="16"/>
        <v>101</v>
      </c>
      <c r="F69" s="400">
        <f t="shared" si="16"/>
        <v>178</v>
      </c>
      <c r="G69" s="230">
        <f t="shared" si="16"/>
        <v>0</v>
      </c>
      <c r="H69" s="121">
        <f t="shared" si="16"/>
        <v>0</v>
      </c>
      <c r="I69" s="114">
        <f t="shared" si="16"/>
        <v>0</v>
      </c>
      <c r="J69" s="121">
        <f t="shared" si="16"/>
        <v>0</v>
      </c>
      <c r="K69" s="113">
        <f t="shared" si="16"/>
        <v>0</v>
      </c>
      <c r="L69" s="114">
        <f t="shared" si="16"/>
        <v>0</v>
      </c>
      <c r="M69" s="58">
        <f t="shared" si="16"/>
        <v>0</v>
      </c>
      <c r="N69" s="113">
        <f t="shared" si="16"/>
        <v>0</v>
      </c>
      <c r="O69" s="114">
        <f t="shared" si="16"/>
        <v>0</v>
      </c>
      <c r="P69" s="367"/>
    </row>
    <row r="70" spans="1:16" ht="60" x14ac:dyDescent="0.25">
      <c r="A70" s="38">
        <v>1221</v>
      </c>
      <c r="B70" s="57" t="s">
        <v>297</v>
      </c>
      <c r="C70" s="58">
        <f t="shared" si="0"/>
        <v>178</v>
      </c>
      <c r="D70" s="229">
        <v>77</v>
      </c>
      <c r="E70" s="389">
        <v>101</v>
      </c>
      <c r="F70" s="400">
        <f>D70+E70</f>
        <v>178</v>
      </c>
      <c r="G70" s="229"/>
      <c r="H70" s="261"/>
      <c r="I70" s="114">
        <f>G70+H70</f>
        <v>0</v>
      </c>
      <c r="J70" s="261"/>
      <c r="K70" s="60"/>
      <c r="L70" s="114">
        <f>J70+K70</f>
        <v>0</v>
      </c>
      <c r="M70" s="320"/>
      <c r="N70" s="60"/>
      <c r="O70" s="114">
        <f>M70+N70</f>
        <v>0</v>
      </c>
      <c r="P70" s="367" t="s">
        <v>541</v>
      </c>
    </row>
    <row r="71" spans="1:16" hidden="1" x14ac:dyDescent="0.25">
      <c r="A71" s="38">
        <v>1223</v>
      </c>
      <c r="B71" s="57" t="s">
        <v>62</v>
      </c>
      <c r="C71" s="58">
        <f t="shared" si="0"/>
        <v>0</v>
      </c>
      <c r="D71" s="229"/>
      <c r="E71" s="389"/>
      <c r="F71" s="400">
        <f>D71+E71</f>
        <v>0</v>
      </c>
      <c r="G71" s="229"/>
      <c r="H71" s="261"/>
      <c r="I71" s="114">
        <f>G71+H71</f>
        <v>0</v>
      </c>
      <c r="J71" s="261"/>
      <c r="K71" s="60"/>
      <c r="L71" s="114">
        <f>J71+K71</f>
        <v>0</v>
      </c>
      <c r="M71" s="320"/>
      <c r="N71" s="60"/>
      <c r="O71" s="114">
        <f>M71+N71</f>
        <v>0</v>
      </c>
      <c r="P71" s="367"/>
    </row>
    <row r="72" spans="1:16" hidden="1" x14ac:dyDescent="0.25">
      <c r="A72" s="38">
        <v>1225</v>
      </c>
      <c r="B72" s="57" t="s">
        <v>63</v>
      </c>
      <c r="C72" s="58">
        <f t="shared" si="0"/>
        <v>0</v>
      </c>
      <c r="D72" s="229"/>
      <c r="E72" s="389"/>
      <c r="F72" s="400">
        <f>D72+E72</f>
        <v>0</v>
      </c>
      <c r="G72" s="229"/>
      <c r="H72" s="261"/>
      <c r="I72" s="114">
        <f>G72+H72</f>
        <v>0</v>
      </c>
      <c r="J72" s="261"/>
      <c r="K72" s="60"/>
      <c r="L72" s="114">
        <f>J72+K72</f>
        <v>0</v>
      </c>
      <c r="M72" s="320"/>
      <c r="N72" s="60"/>
      <c r="O72" s="114">
        <f>M72+N72</f>
        <v>0</v>
      </c>
      <c r="P72" s="367"/>
    </row>
    <row r="73" spans="1:16" ht="36" hidden="1" x14ac:dyDescent="0.25">
      <c r="A73" s="38">
        <v>1227</v>
      </c>
      <c r="B73" s="57" t="s">
        <v>64</v>
      </c>
      <c r="C73" s="58">
        <f t="shared" si="0"/>
        <v>0</v>
      </c>
      <c r="D73" s="229"/>
      <c r="E73" s="389"/>
      <c r="F73" s="400">
        <f>D73+E73</f>
        <v>0</v>
      </c>
      <c r="G73" s="229"/>
      <c r="H73" s="261"/>
      <c r="I73" s="114">
        <f>G73+H73</f>
        <v>0</v>
      </c>
      <c r="J73" s="261"/>
      <c r="K73" s="60"/>
      <c r="L73" s="114">
        <f>J73+K73</f>
        <v>0</v>
      </c>
      <c r="M73" s="320"/>
      <c r="N73" s="60"/>
      <c r="O73" s="114">
        <f>M73+N73</f>
        <v>0</v>
      </c>
      <c r="P73" s="367"/>
    </row>
    <row r="74" spans="1:16" ht="48" hidden="1" x14ac:dyDescent="0.25">
      <c r="A74" s="38">
        <v>1228</v>
      </c>
      <c r="B74" s="57" t="s">
        <v>298</v>
      </c>
      <c r="C74" s="58">
        <f t="shared" si="0"/>
        <v>0</v>
      </c>
      <c r="D74" s="229"/>
      <c r="E74" s="389"/>
      <c r="F74" s="400">
        <f>D74+E74</f>
        <v>0</v>
      </c>
      <c r="G74" s="229"/>
      <c r="H74" s="261"/>
      <c r="I74" s="114">
        <f>G74+H74</f>
        <v>0</v>
      </c>
      <c r="J74" s="261"/>
      <c r="K74" s="60"/>
      <c r="L74" s="114">
        <f>J74+K74</f>
        <v>0</v>
      </c>
      <c r="M74" s="320"/>
      <c r="N74" s="60"/>
      <c r="O74" s="114">
        <f>M74+N74</f>
        <v>0</v>
      </c>
      <c r="P74" s="367"/>
    </row>
    <row r="75" spans="1:16" hidden="1" x14ac:dyDescent="0.25">
      <c r="A75" s="101">
        <v>2000</v>
      </c>
      <c r="B75" s="101" t="s">
        <v>65</v>
      </c>
      <c r="C75" s="102">
        <f t="shared" si="0"/>
        <v>0</v>
      </c>
      <c r="D75" s="226">
        <f t="shared" ref="D75:O75" si="17">SUM(D76,D83,D130,D164,D165,D172)</f>
        <v>0</v>
      </c>
      <c r="E75" s="386">
        <f t="shared" si="17"/>
        <v>0</v>
      </c>
      <c r="F75" s="410">
        <f t="shared" si="17"/>
        <v>0</v>
      </c>
      <c r="G75" s="226">
        <f t="shared" si="17"/>
        <v>0</v>
      </c>
      <c r="H75" s="259">
        <f t="shared" si="17"/>
        <v>0</v>
      </c>
      <c r="I75" s="104">
        <f t="shared" si="17"/>
        <v>0</v>
      </c>
      <c r="J75" s="259">
        <f t="shared" si="17"/>
        <v>0</v>
      </c>
      <c r="K75" s="103">
        <f t="shared" si="17"/>
        <v>0</v>
      </c>
      <c r="L75" s="104">
        <f t="shared" si="17"/>
        <v>0</v>
      </c>
      <c r="M75" s="102">
        <f t="shared" si="17"/>
        <v>0</v>
      </c>
      <c r="N75" s="103">
        <f t="shared" si="17"/>
        <v>0</v>
      </c>
      <c r="O75" s="104">
        <f t="shared" si="17"/>
        <v>0</v>
      </c>
      <c r="P75" s="694"/>
    </row>
    <row r="76" spans="1:16" ht="24" hidden="1" x14ac:dyDescent="0.25">
      <c r="A76" s="46">
        <v>2100</v>
      </c>
      <c r="B76" s="105" t="s">
        <v>66</v>
      </c>
      <c r="C76" s="47">
        <f t="shared" si="0"/>
        <v>0</v>
      </c>
      <c r="D76" s="227">
        <f t="shared" ref="D76:O76" si="18">SUM(D77,D80)</f>
        <v>0</v>
      </c>
      <c r="E76" s="387">
        <f t="shared" si="18"/>
        <v>0</v>
      </c>
      <c r="F76" s="402">
        <f t="shared" si="18"/>
        <v>0</v>
      </c>
      <c r="G76" s="227">
        <f t="shared" si="18"/>
        <v>0</v>
      </c>
      <c r="H76" s="106">
        <f t="shared" si="18"/>
        <v>0</v>
      </c>
      <c r="I76" s="117">
        <f t="shared" si="18"/>
        <v>0</v>
      </c>
      <c r="J76" s="106">
        <f t="shared" si="18"/>
        <v>0</v>
      </c>
      <c r="K76" s="50">
        <f t="shared" si="18"/>
        <v>0</v>
      </c>
      <c r="L76" s="117">
        <f t="shared" si="18"/>
        <v>0</v>
      </c>
      <c r="M76" s="47">
        <f t="shared" si="18"/>
        <v>0</v>
      </c>
      <c r="N76" s="50">
        <f t="shared" si="18"/>
        <v>0</v>
      </c>
      <c r="O76" s="117">
        <f t="shared" si="18"/>
        <v>0</v>
      </c>
      <c r="P76" s="693"/>
    </row>
    <row r="77" spans="1:16" ht="24" hidden="1" x14ac:dyDescent="0.25">
      <c r="A77" s="581">
        <v>2110</v>
      </c>
      <c r="B77" s="52" t="s">
        <v>67</v>
      </c>
      <c r="C77" s="53">
        <f t="shared" si="0"/>
        <v>0</v>
      </c>
      <c r="D77" s="232">
        <f t="shared" ref="D77:O77" si="19">SUM(D78:D79)</f>
        <v>0</v>
      </c>
      <c r="E77" s="388">
        <f t="shared" si="19"/>
        <v>0</v>
      </c>
      <c r="F77" s="411">
        <f t="shared" si="19"/>
        <v>0</v>
      </c>
      <c r="G77" s="232">
        <f t="shared" si="19"/>
        <v>0</v>
      </c>
      <c r="H77" s="263">
        <f t="shared" si="19"/>
        <v>0</v>
      </c>
      <c r="I77" s="120">
        <f t="shared" si="19"/>
        <v>0</v>
      </c>
      <c r="J77" s="263">
        <f t="shared" si="19"/>
        <v>0</v>
      </c>
      <c r="K77" s="119">
        <f t="shared" si="19"/>
        <v>0</v>
      </c>
      <c r="L77" s="120">
        <f t="shared" si="19"/>
        <v>0</v>
      </c>
      <c r="M77" s="53">
        <f t="shared" si="19"/>
        <v>0</v>
      </c>
      <c r="N77" s="119">
        <f t="shared" si="19"/>
        <v>0</v>
      </c>
      <c r="O77" s="120">
        <f t="shared" si="19"/>
        <v>0</v>
      </c>
      <c r="P77" s="366"/>
    </row>
    <row r="78" spans="1:16" hidden="1" x14ac:dyDescent="0.25">
      <c r="A78" s="38">
        <v>2111</v>
      </c>
      <c r="B78" s="57" t="s">
        <v>68</v>
      </c>
      <c r="C78" s="58">
        <f t="shared" si="0"/>
        <v>0</v>
      </c>
      <c r="D78" s="229"/>
      <c r="E78" s="389"/>
      <c r="F78" s="400">
        <f>D78+E78</f>
        <v>0</v>
      </c>
      <c r="G78" s="229"/>
      <c r="H78" s="261"/>
      <c r="I78" s="114">
        <f>G78+H78</f>
        <v>0</v>
      </c>
      <c r="J78" s="261"/>
      <c r="K78" s="60"/>
      <c r="L78" s="114">
        <f>J78+K78</f>
        <v>0</v>
      </c>
      <c r="M78" s="320"/>
      <c r="N78" s="60"/>
      <c r="O78" s="114">
        <f>M78+N78</f>
        <v>0</v>
      </c>
      <c r="P78" s="367"/>
    </row>
    <row r="79" spans="1:16" ht="24" hidden="1" x14ac:dyDescent="0.25">
      <c r="A79" s="38">
        <v>2112</v>
      </c>
      <c r="B79" s="57" t="s">
        <v>69</v>
      </c>
      <c r="C79" s="58">
        <f t="shared" si="0"/>
        <v>0</v>
      </c>
      <c r="D79" s="229"/>
      <c r="E79" s="389"/>
      <c r="F79" s="400">
        <f>D79+E79</f>
        <v>0</v>
      </c>
      <c r="G79" s="229"/>
      <c r="H79" s="261"/>
      <c r="I79" s="114">
        <f>G79+H79</f>
        <v>0</v>
      </c>
      <c r="J79" s="261"/>
      <c r="K79" s="60"/>
      <c r="L79" s="114">
        <f>J79+K79</f>
        <v>0</v>
      </c>
      <c r="M79" s="320"/>
      <c r="N79" s="60"/>
      <c r="O79" s="114">
        <f>M79+N79</f>
        <v>0</v>
      </c>
      <c r="P79" s="367"/>
    </row>
    <row r="80" spans="1:16" ht="24" hidden="1" x14ac:dyDescent="0.25">
      <c r="A80" s="112">
        <v>2120</v>
      </c>
      <c r="B80" s="57" t="s">
        <v>70</v>
      </c>
      <c r="C80" s="58">
        <f t="shared" si="0"/>
        <v>0</v>
      </c>
      <c r="D80" s="230">
        <f t="shared" ref="D80:O80" si="20">SUM(D81:D82)</f>
        <v>0</v>
      </c>
      <c r="E80" s="392">
        <f t="shared" si="20"/>
        <v>0</v>
      </c>
      <c r="F80" s="400">
        <f t="shared" si="20"/>
        <v>0</v>
      </c>
      <c r="G80" s="230">
        <f t="shared" si="20"/>
        <v>0</v>
      </c>
      <c r="H80" s="121">
        <f t="shared" si="20"/>
        <v>0</v>
      </c>
      <c r="I80" s="114">
        <f t="shared" si="20"/>
        <v>0</v>
      </c>
      <c r="J80" s="121">
        <f t="shared" si="20"/>
        <v>0</v>
      </c>
      <c r="K80" s="113">
        <f t="shared" si="20"/>
        <v>0</v>
      </c>
      <c r="L80" s="114">
        <f t="shared" si="20"/>
        <v>0</v>
      </c>
      <c r="M80" s="58">
        <f t="shared" si="20"/>
        <v>0</v>
      </c>
      <c r="N80" s="113">
        <f t="shared" si="20"/>
        <v>0</v>
      </c>
      <c r="O80" s="114">
        <f t="shared" si="20"/>
        <v>0</v>
      </c>
      <c r="P80" s="367"/>
    </row>
    <row r="81" spans="1:16" hidden="1" x14ac:dyDescent="0.25">
      <c r="A81" s="38">
        <v>2121</v>
      </c>
      <c r="B81" s="57" t="s">
        <v>68</v>
      </c>
      <c r="C81" s="58">
        <f t="shared" si="0"/>
        <v>0</v>
      </c>
      <c r="D81" s="229"/>
      <c r="E81" s="389"/>
      <c r="F81" s="400">
        <f>D81+E81</f>
        <v>0</v>
      </c>
      <c r="G81" s="229"/>
      <c r="H81" s="261"/>
      <c r="I81" s="114">
        <f>G81+H81</f>
        <v>0</v>
      </c>
      <c r="J81" s="261"/>
      <c r="K81" s="60"/>
      <c r="L81" s="114">
        <f>J81+K81</f>
        <v>0</v>
      </c>
      <c r="M81" s="320"/>
      <c r="N81" s="60"/>
      <c r="O81" s="114">
        <f>M81+N81</f>
        <v>0</v>
      </c>
      <c r="P81" s="367"/>
    </row>
    <row r="82" spans="1:16" ht="24" hidden="1" x14ac:dyDescent="0.25">
      <c r="A82" s="38">
        <v>2122</v>
      </c>
      <c r="B82" s="57" t="s">
        <v>69</v>
      </c>
      <c r="C82" s="58">
        <f t="shared" si="0"/>
        <v>0</v>
      </c>
      <c r="D82" s="229"/>
      <c r="E82" s="389"/>
      <c r="F82" s="400">
        <f>D82+E82</f>
        <v>0</v>
      </c>
      <c r="G82" s="229"/>
      <c r="H82" s="261"/>
      <c r="I82" s="114">
        <f>G82+H82</f>
        <v>0</v>
      </c>
      <c r="J82" s="261"/>
      <c r="K82" s="60"/>
      <c r="L82" s="114">
        <f>J82+K82</f>
        <v>0</v>
      </c>
      <c r="M82" s="320"/>
      <c r="N82" s="60"/>
      <c r="O82" s="114">
        <f>M82+N82</f>
        <v>0</v>
      </c>
      <c r="P82" s="367"/>
    </row>
    <row r="83" spans="1:16" hidden="1" x14ac:dyDescent="0.25">
      <c r="A83" s="46">
        <v>2200</v>
      </c>
      <c r="B83" s="105" t="s">
        <v>71</v>
      </c>
      <c r="C83" s="47">
        <f t="shared" si="0"/>
        <v>0</v>
      </c>
      <c r="D83" s="227">
        <f t="shared" ref="D83:O83" si="21">SUM(D84,D89,D95,D103,D112,D116,D122,D128)</f>
        <v>0</v>
      </c>
      <c r="E83" s="387">
        <f t="shared" si="21"/>
        <v>0</v>
      </c>
      <c r="F83" s="402">
        <f t="shared" si="21"/>
        <v>0</v>
      </c>
      <c r="G83" s="227">
        <f t="shared" si="21"/>
        <v>0</v>
      </c>
      <c r="H83" s="106">
        <f t="shared" si="21"/>
        <v>0</v>
      </c>
      <c r="I83" s="117">
        <f t="shared" si="21"/>
        <v>0</v>
      </c>
      <c r="J83" s="106">
        <f t="shared" si="21"/>
        <v>0</v>
      </c>
      <c r="K83" s="50">
        <f t="shared" si="21"/>
        <v>0</v>
      </c>
      <c r="L83" s="117">
        <f t="shared" si="21"/>
        <v>0</v>
      </c>
      <c r="M83" s="164">
        <f t="shared" si="21"/>
        <v>0</v>
      </c>
      <c r="N83" s="165">
        <f t="shared" si="21"/>
        <v>0</v>
      </c>
      <c r="O83" s="166">
        <f t="shared" si="21"/>
        <v>0</v>
      </c>
      <c r="P83" s="695"/>
    </row>
    <row r="84" spans="1:16" ht="24" hidden="1" x14ac:dyDescent="0.25">
      <c r="A84" s="107">
        <v>2210</v>
      </c>
      <c r="B84" s="78" t="s">
        <v>72</v>
      </c>
      <c r="C84" s="84">
        <f t="shared" si="0"/>
        <v>0</v>
      </c>
      <c r="D84" s="132">
        <f t="shared" ref="D84:O84" si="22">SUM(D85:D88)</f>
        <v>0</v>
      </c>
      <c r="E84" s="516">
        <f t="shared" si="22"/>
        <v>0</v>
      </c>
      <c r="F84" s="533">
        <f t="shared" si="22"/>
        <v>0</v>
      </c>
      <c r="G84" s="132">
        <f t="shared" si="22"/>
        <v>0</v>
      </c>
      <c r="H84" s="205">
        <f t="shared" si="22"/>
        <v>0</v>
      </c>
      <c r="I84" s="109">
        <f t="shared" si="22"/>
        <v>0</v>
      </c>
      <c r="J84" s="205">
        <f t="shared" si="22"/>
        <v>0</v>
      </c>
      <c r="K84" s="108">
        <f t="shared" si="22"/>
        <v>0</v>
      </c>
      <c r="L84" s="109">
        <f t="shared" si="22"/>
        <v>0</v>
      </c>
      <c r="M84" s="84">
        <f t="shared" si="22"/>
        <v>0</v>
      </c>
      <c r="N84" s="108">
        <f t="shared" si="22"/>
        <v>0</v>
      </c>
      <c r="O84" s="109">
        <f t="shared" si="22"/>
        <v>0</v>
      </c>
      <c r="P84" s="692"/>
    </row>
    <row r="85" spans="1:16" ht="24" hidden="1" x14ac:dyDescent="0.25">
      <c r="A85" s="33">
        <v>2211</v>
      </c>
      <c r="B85" s="52" t="s">
        <v>73</v>
      </c>
      <c r="C85" s="53">
        <f t="shared" ref="C85:C148" si="23">F85+I85+L85+O85</f>
        <v>0</v>
      </c>
      <c r="D85" s="228"/>
      <c r="E85" s="393"/>
      <c r="F85" s="411">
        <f>D85+E85</f>
        <v>0</v>
      </c>
      <c r="G85" s="228"/>
      <c r="H85" s="260"/>
      <c r="I85" s="120">
        <f>G85+H85</f>
        <v>0</v>
      </c>
      <c r="J85" s="260"/>
      <c r="K85" s="55"/>
      <c r="L85" s="120">
        <f>J85+K85</f>
        <v>0</v>
      </c>
      <c r="M85" s="319"/>
      <c r="N85" s="55"/>
      <c r="O85" s="120">
        <f>M85+N85</f>
        <v>0</v>
      </c>
      <c r="P85" s="366"/>
    </row>
    <row r="86" spans="1:16" ht="36" hidden="1" x14ac:dyDescent="0.25">
      <c r="A86" s="38">
        <v>2212</v>
      </c>
      <c r="B86" s="57" t="s">
        <v>74</v>
      </c>
      <c r="C86" s="58">
        <f t="shared" si="23"/>
        <v>0</v>
      </c>
      <c r="D86" s="229"/>
      <c r="E86" s="389"/>
      <c r="F86" s="400">
        <f>D86+E86</f>
        <v>0</v>
      </c>
      <c r="G86" s="229"/>
      <c r="H86" s="261"/>
      <c r="I86" s="114">
        <f>G86+H86</f>
        <v>0</v>
      </c>
      <c r="J86" s="261"/>
      <c r="K86" s="60"/>
      <c r="L86" s="114">
        <f>J86+K86</f>
        <v>0</v>
      </c>
      <c r="M86" s="320"/>
      <c r="N86" s="60"/>
      <c r="O86" s="114">
        <f>M86+N86</f>
        <v>0</v>
      </c>
      <c r="P86" s="367"/>
    </row>
    <row r="87" spans="1:16" ht="24" hidden="1" x14ac:dyDescent="0.25">
      <c r="A87" s="38">
        <v>2214</v>
      </c>
      <c r="B87" s="57" t="s">
        <v>75</v>
      </c>
      <c r="C87" s="58">
        <f t="shared" si="23"/>
        <v>0</v>
      </c>
      <c r="D87" s="229"/>
      <c r="E87" s="389"/>
      <c r="F87" s="400">
        <f>D87+E87</f>
        <v>0</v>
      </c>
      <c r="G87" s="229"/>
      <c r="H87" s="261"/>
      <c r="I87" s="114">
        <f>G87+H87</f>
        <v>0</v>
      </c>
      <c r="J87" s="261"/>
      <c r="K87" s="60"/>
      <c r="L87" s="114">
        <f>J87+K87</f>
        <v>0</v>
      </c>
      <c r="M87" s="320"/>
      <c r="N87" s="60"/>
      <c r="O87" s="114">
        <f>M87+N87</f>
        <v>0</v>
      </c>
      <c r="P87" s="367"/>
    </row>
    <row r="88" spans="1:16" hidden="1" x14ac:dyDescent="0.25">
      <c r="A88" s="38">
        <v>2219</v>
      </c>
      <c r="B88" s="57" t="s">
        <v>76</v>
      </c>
      <c r="C88" s="58">
        <f t="shared" si="23"/>
        <v>0</v>
      </c>
      <c r="D88" s="229"/>
      <c r="E88" s="389"/>
      <c r="F88" s="400">
        <f>D88+E88</f>
        <v>0</v>
      </c>
      <c r="G88" s="229"/>
      <c r="H88" s="261"/>
      <c r="I88" s="114">
        <f>G88+H88</f>
        <v>0</v>
      </c>
      <c r="J88" s="261"/>
      <c r="K88" s="60"/>
      <c r="L88" s="114">
        <f>J88+K88</f>
        <v>0</v>
      </c>
      <c r="M88" s="320"/>
      <c r="N88" s="60"/>
      <c r="O88" s="114">
        <f>M88+N88</f>
        <v>0</v>
      </c>
      <c r="P88" s="367"/>
    </row>
    <row r="89" spans="1:16" ht="24" hidden="1" x14ac:dyDescent="0.25">
      <c r="A89" s="112">
        <v>2220</v>
      </c>
      <c r="B89" s="57" t="s">
        <v>77</v>
      </c>
      <c r="C89" s="58">
        <f t="shared" si="23"/>
        <v>0</v>
      </c>
      <c r="D89" s="230">
        <f t="shared" ref="D89:O89" si="24">SUM(D90:D94)</f>
        <v>0</v>
      </c>
      <c r="E89" s="392">
        <f t="shared" si="24"/>
        <v>0</v>
      </c>
      <c r="F89" s="400">
        <f t="shared" si="24"/>
        <v>0</v>
      </c>
      <c r="G89" s="230">
        <f t="shared" si="24"/>
        <v>0</v>
      </c>
      <c r="H89" s="121">
        <f t="shared" si="24"/>
        <v>0</v>
      </c>
      <c r="I89" s="114">
        <f t="shared" si="24"/>
        <v>0</v>
      </c>
      <c r="J89" s="121">
        <f t="shared" si="24"/>
        <v>0</v>
      </c>
      <c r="K89" s="113">
        <f t="shared" si="24"/>
        <v>0</v>
      </c>
      <c r="L89" s="114">
        <f t="shared" si="24"/>
        <v>0</v>
      </c>
      <c r="M89" s="58">
        <f t="shared" si="24"/>
        <v>0</v>
      </c>
      <c r="N89" s="113">
        <f t="shared" si="24"/>
        <v>0</v>
      </c>
      <c r="O89" s="114">
        <f t="shared" si="24"/>
        <v>0</v>
      </c>
      <c r="P89" s="367"/>
    </row>
    <row r="90" spans="1:16" ht="24" hidden="1" x14ac:dyDescent="0.25">
      <c r="A90" s="38">
        <v>2221</v>
      </c>
      <c r="B90" s="57" t="s">
        <v>289</v>
      </c>
      <c r="C90" s="58">
        <f t="shared" si="23"/>
        <v>0</v>
      </c>
      <c r="D90" s="229"/>
      <c r="E90" s="389"/>
      <c r="F90" s="400">
        <f>D90+E90</f>
        <v>0</v>
      </c>
      <c r="G90" s="229"/>
      <c r="H90" s="261"/>
      <c r="I90" s="114">
        <f>G90+H90</f>
        <v>0</v>
      </c>
      <c r="J90" s="261"/>
      <c r="K90" s="60"/>
      <c r="L90" s="114">
        <f>J90+K90</f>
        <v>0</v>
      </c>
      <c r="M90" s="320"/>
      <c r="N90" s="60"/>
      <c r="O90" s="114">
        <f>M90+N90</f>
        <v>0</v>
      </c>
      <c r="P90" s="367"/>
    </row>
    <row r="91" spans="1:16" hidden="1" x14ac:dyDescent="0.25">
      <c r="A91" s="38">
        <v>2222</v>
      </c>
      <c r="B91" s="57" t="s">
        <v>78</v>
      </c>
      <c r="C91" s="58">
        <f t="shared" si="23"/>
        <v>0</v>
      </c>
      <c r="D91" s="229"/>
      <c r="E91" s="389"/>
      <c r="F91" s="400">
        <f>D91+E91</f>
        <v>0</v>
      </c>
      <c r="G91" s="229"/>
      <c r="H91" s="261"/>
      <c r="I91" s="114">
        <f>G91+H91</f>
        <v>0</v>
      </c>
      <c r="J91" s="261"/>
      <c r="K91" s="60"/>
      <c r="L91" s="114">
        <f>J91+K91</f>
        <v>0</v>
      </c>
      <c r="M91" s="320"/>
      <c r="N91" s="60"/>
      <c r="O91" s="114">
        <f>M91+N91</f>
        <v>0</v>
      </c>
      <c r="P91" s="367"/>
    </row>
    <row r="92" spans="1:16" hidden="1" x14ac:dyDescent="0.25">
      <c r="A92" s="38">
        <v>2223</v>
      </c>
      <c r="B92" s="57" t="s">
        <v>79</v>
      </c>
      <c r="C92" s="58">
        <f t="shared" si="23"/>
        <v>0</v>
      </c>
      <c r="D92" s="229"/>
      <c r="E92" s="389"/>
      <c r="F92" s="400">
        <f>D92+E92</f>
        <v>0</v>
      </c>
      <c r="G92" s="229"/>
      <c r="H92" s="261"/>
      <c r="I92" s="114">
        <f>G92+H92</f>
        <v>0</v>
      </c>
      <c r="J92" s="261"/>
      <c r="K92" s="60"/>
      <c r="L92" s="114">
        <f>J92+K92</f>
        <v>0</v>
      </c>
      <c r="M92" s="320"/>
      <c r="N92" s="60"/>
      <c r="O92" s="114">
        <f>M92+N92</f>
        <v>0</v>
      </c>
      <c r="P92" s="367"/>
    </row>
    <row r="93" spans="1:16" ht="48" hidden="1" x14ac:dyDescent="0.25">
      <c r="A93" s="38">
        <v>2224</v>
      </c>
      <c r="B93" s="57" t="s">
        <v>299</v>
      </c>
      <c r="C93" s="58">
        <f t="shared" si="23"/>
        <v>0</v>
      </c>
      <c r="D93" s="229"/>
      <c r="E93" s="389"/>
      <c r="F93" s="400">
        <f>D93+E93</f>
        <v>0</v>
      </c>
      <c r="G93" s="229"/>
      <c r="H93" s="261"/>
      <c r="I93" s="114">
        <f>G93+H93</f>
        <v>0</v>
      </c>
      <c r="J93" s="261"/>
      <c r="K93" s="60"/>
      <c r="L93" s="114">
        <f>J93+K93</f>
        <v>0</v>
      </c>
      <c r="M93" s="320"/>
      <c r="N93" s="60"/>
      <c r="O93" s="114">
        <f>M93+N93</f>
        <v>0</v>
      </c>
      <c r="P93" s="367"/>
    </row>
    <row r="94" spans="1:16" ht="24" hidden="1" x14ac:dyDescent="0.25">
      <c r="A94" s="38">
        <v>2229</v>
      </c>
      <c r="B94" s="57" t="s">
        <v>80</v>
      </c>
      <c r="C94" s="58">
        <f t="shared" si="23"/>
        <v>0</v>
      </c>
      <c r="D94" s="229"/>
      <c r="E94" s="389"/>
      <c r="F94" s="400">
        <f>D94+E94</f>
        <v>0</v>
      </c>
      <c r="G94" s="229"/>
      <c r="H94" s="261"/>
      <c r="I94" s="114">
        <f>G94+H94</f>
        <v>0</v>
      </c>
      <c r="J94" s="261"/>
      <c r="K94" s="60"/>
      <c r="L94" s="114">
        <f>J94+K94</f>
        <v>0</v>
      </c>
      <c r="M94" s="320"/>
      <c r="N94" s="60"/>
      <c r="O94" s="114">
        <f>M94+N94</f>
        <v>0</v>
      </c>
      <c r="P94" s="367"/>
    </row>
    <row r="95" spans="1:16" ht="36" hidden="1" x14ac:dyDescent="0.25">
      <c r="A95" s="112">
        <v>2230</v>
      </c>
      <c r="B95" s="57" t="s">
        <v>81</v>
      </c>
      <c r="C95" s="58">
        <f t="shared" si="23"/>
        <v>0</v>
      </c>
      <c r="D95" s="230">
        <f t="shared" ref="D95:O95" si="25">SUM(D96:D102)</f>
        <v>0</v>
      </c>
      <c r="E95" s="392">
        <f t="shared" si="25"/>
        <v>0</v>
      </c>
      <c r="F95" s="400">
        <f t="shared" si="25"/>
        <v>0</v>
      </c>
      <c r="G95" s="230">
        <f t="shared" si="25"/>
        <v>0</v>
      </c>
      <c r="H95" s="121">
        <f t="shared" si="25"/>
        <v>0</v>
      </c>
      <c r="I95" s="114">
        <f t="shared" si="25"/>
        <v>0</v>
      </c>
      <c r="J95" s="121">
        <f t="shared" si="25"/>
        <v>0</v>
      </c>
      <c r="K95" s="113">
        <f t="shared" si="25"/>
        <v>0</v>
      </c>
      <c r="L95" s="114">
        <f t="shared" si="25"/>
        <v>0</v>
      </c>
      <c r="M95" s="58">
        <f t="shared" si="25"/>
        <v>0</v>
      </c>
      <c r="N95" s="113">
        <f t="shared" si="25"/>
        <v>0</v>
      </c>
      <c r="O95" s="114">
        <f t="shared" si="25"/>
        <v>0</v>
      </c>
      <c r="P95" s="367"/>
    </row>
    <row r="96" spans="1:16" ht="24" hidden="1" x14ac:dyDescent="0.25">
      <c r="A96" s="38">
        <v>2231</v>
      </c>
      <c r="B96" s="57" t="s">
        <v>82</v>
      </c>
      <c r="C96" s="58">
        <f t="shared" si="23"/>
        <v>0</v>
      </c>
      <c r="D96" s="229"/>
      <c r="E96" s="389"/>
      <c r="F96" s="400">
        <f t="shared" ref="F96:F102" si="26">D96+E96</f>
        <v>0</v>
      </c>
      <c r="G96" s="229"/>
      <c r="H96" s="261"/>
      <c r="I96" s="114">
        <f t="shared" ref="I96:I102" si="27">G96+H96</f>
        <v>0</v>
      </c>
      <c r="J96" s="261"/>
      <c r="K96" s="60"/>
      <c r="L96" s="114">
        <f t="shared" ref="L96:L102" si="28">J96+K96</f>
        <v>0</v>
      </c>
      <c r="M96" s="320"/>
      <c r="N96" s="60"/>
      <c r="O96" s="114">
        <f t="shared" ref="O96:O102" si="29">M96+N96</f>
        <v>0</v>
      </c>
      <c r="P96" s="367"/>
    </row>
    <row r="97" spans="1:16" ht="24.75" hidden="1" customHeight="1" x14ac:dyDescent="0.25">
      <c r="A97" s="38">
        <v>2232</v>
      </c>
      <c r="B97" s="57" t="s">
        <v>83</v>
      </c>
      <c r="C97" s="58">
        <f t="shared" si="23"/>
        <v>0</v>
      </c>
      <c r="D97" s="229"/>
      <c r="E97" s="389"/>
      <c r="F97" s="400">
        <f t="shared" si="26"/>
        <v>0</v>
      </c>
      <c r="G97" s="229"/>
      <c r="H97" s="261"/>
      <c r="I97" s="114">
        <f t="shared" si="27"/>
        <v>0</v>
      </c>
      <c r="J97" s="261"/>
      <c r="K97" s="60"/>
      <c r="L97" s="114">
        <f t="shared" si="28"/>
        <v>0</v>
      </c>
      <c r="M97" s="320"/>
      <c r="N97" s="60"/>
      <c r="O97" s="114">
        <f t="shared" si="29"/>
        <v>0</v>
      </c>
      <c r="P97" s="367"/>
    </row>
    <row r="98" spans="1:16" ht="24" hidden="1" x14ac:dyDescent="0.25">
      <c r="A98" s="33">
        <v>2233</v>
      </c>
      <c r="B98" s="52" t="s">
        <v>84</v>
      </c>
      <c r="C98" s="53">
        <f t="shared" si="23"/>
        <v>0</v>
      </c>
      <c r="D98" s="228"/>
      <c r="E98" s="393"/>
      <c r="F98" s="411">
        <f t="shared" si="26"/>
        <v>0</v>
      </c>
      <c r="G98" s="228"/>
      <c r="H98" s="260"/>
      <c r="I98" s="120">
        <f t="shared" si="27"/>
        <v>0</v>
      </c>
      <c r="J98" s="260"/>
      <c r="K98" s="55"/>
      <c r="L98" s="120">
        <f t="shared" si="28"/>
        <v>0</v>
      </c>
      <c r="M98" s="319"/>
      <c r="N98" s="55"/>
      <c r="O98" s="120">
        <f t="shared" si="29"/>
        <v>0</v>
      </c>
      <c r="P98" s="366"/>
    </row>
    <row r="99" spans="1:16" ht="36" hidden="1" x14ac:dyDescent="0.25">
      <c r="A99" s="38">
        <v>2234</v>
      </c>
      <c r="B99" s="57" t="s">
        <v>85</v>
      </c>
      <c r="C99" s="58">
        <f t="shared" si="23"/>
        <v>0</v>
      </c>
      <c r="D99" s="229"/>
      <c r="E99" s="389"/>
      <c r="F99" s="400">
        <f t="shared" si="26"/>
        <v>0</v>
      </c>
      <c r="G99" s="229"/>
      <c r="H99" s="261"/>
      <c r="I99" s="114">
        <f t="shared" si="27"/>
        <v>0</v>
      </c>
      <c r="J99" s="261"/>
      <c r="K99" s="60"/>
      <c r="L99" s="114">
        <f t="shared" si="28"/>
        <v>0</v>
      </c>
      <c r="M99" s="320"/>
      <c r="N99" s="60"/>
      <c r="O99" s="114">
        <f t="shared" si="29"/>
        <v>0</v>
      </c>
      <c r="P99" s="367"/>
    </row>
    <row r="100" spans="1:16" ht="24" hidden="1" x14ac:dyDescent="0.25">
      <c r="A100" s="38">
        <v>2235</v>
      </c>
      <c r="B100" s="57" t="s">
        <v>86</v>
      </c>
      <c r="C100" s="58">
        <f t="shared" si="23"/>
        <v>0</v>
      </c>
      <c r="D100" s="229"/>
      <c r="E100" s="389"/>
      <c r="F100" s="400">
        <f t="shared" si="26"/>
        <v>0</v>
      </c>
      <c r="G100" s="229"/>
      <c r="H100" s="261"/>
      <c r="I100" s="114">
        <f t="shared" si="27"/>
        <v>0</v>
      </c>
      <c r="J100" s="261"/>
      <c r="K100" s="60"/>
      <c r="L100" s="114">
        <f t="shared" si="28"/>
        <v>0</v>
      </c>
      <c r="M100" s="320"/>
      <c r="N100" s="60"/>
      <c r="O100" s="114">
        <f t="shared" si="29"/>
        <v>0</v>
      </c>
      <c r="P100" s="367"/>
    </row>
    <row r="101" spans="1:16" hidden="1" x14ac:dyDescent="0.25">
      <c r="A101" s="38">
        <v>2236</v>
      </c>
      <c r="B101" s="57" t="s">
        <v>87</v>
      </c>
      <c r="C101" s="58">
        <f t="shared" si="23"/>
        <v>0</v>
      </c>
      <c r="D101" s="229"/>
      <c r="E101" s="389"/>
      <c r="F101" s="400">
        <f t="shared" si="26"/>
        <v>0</v>
      </c>
      <c r="G101" s="229"/>
      <c r="H101" s="261"/>
      <c r="I101" s="114">
        <f t="shared" si="27"/>
        <v>0</v>
      </c>
      <c r="J101" s="261"/>
      <c r="K101" s="60"/>
      <c r="L101" s="114">
        <f t="shared" si="28"/>
        <v>0</v>
      </c>
      <c r="M101" s="320"/>
      <c r="N101" s="60"/>
      <c r="O101" s="114">
        <f t="shared" si="29"/>
        <v>0</v>
      </c>
      <c r="P101" s="367"/>
    </row>
    <row r="102" spans="1:16" ht="24" hidden="1" x14ac:dyDescent="0.25">
      <c r="A102" s="38">
        <v>2239</v>
      </c>
      <c r="B102" s="57" t="s">
        <v>88</v>
      </c>
      <c r="C102" s="58">
        <f t="shared" si="23"/>
        <v>0</v>
      </c>
      <c r="D102" s="229"/>
      <c r="E102" s="389"/>
      <c r="F102" s="400">
        <f t="shared" si="26"/>
        <v>0</v>
      </c>
      <c r="G102" s="229"/>
      <c r="H102" s="261"/>
      <c r="I102" s="114">
        <f t="shared" si="27"/>
        <v>0</v>
      </c>
      <c r="J102" s="261"/>
      <c r="K102" s="60"/>
      <c r="L102" s="114">
        <f t="shared" si="28"/>
        <v>0</v>
      </c>
      <c r="M102" s="320"/>
      <c r="N102" s="60"/>
      <c r="O102" s="114">
        <f t="shared" si="29"/>
        <v>0</v>
      </c>
      <c r="P102" s="367"/>
    </row>
    <row r="103" spans="1:16" ht="36" hidden="1" x14ac:dyDescent="0.25">
      <c r="A103" s="112">
        <v>2240</v>
      </c>
      <c r="B103" s="57" t="s">
        <v>89</v>
      </c>
      <c r="C103" s="58">
        <f t="shared" si="23"/>
        <v>0</v>
      </c>
      <c r="D103" s="230">
        <f t="shared" ref="D103:O103" si="30">SUM(D104:D111)</f>
        <v>0</v>
      </c>
      <c r="E103" s="392">
        <f t="shared" si="30"/>
        <v>0</v>
      </c>
      <c r="F103" s="400">
        <f t="shared" si="30"/>
        <v>0</v>
      </c>
      <c r="G103" s="230">
        <f t="shared" si="30"/>
        <v>0</v>
      </c>
      <c r="H103" s="121">
        <f t="shared" si="30"/>
        <v>0</v>
      </c>
      <c r="I103" s="114">
        <f t="shared" si="30"/>
        <v>0</v>
      </c>
      <c r="J103" s="121">
        <f t="shared" si="30"/>
        <v>0</v>
      </c>
      <c r="K103" s="113">
        <f t="shared" si="30"/>
        <v>0</v>
      </c>
      <c r="L103" s="114">
        <f t="shared" si="30"/>
        <v>0</v>
      </c>
      <c r="M103" s="58">
        <f t="shared" si="30"/>
        <v>0</v>
      </c>
      <c r="N103" s="113">
        <f t="shared" si="30"/>
        <v>0</v>
      </c>
      <c r="O103" s="114">
        <f t="shared" si="30"/>
        <v>0</v>
      </c>
      <c r="P103" s="367"/>
    </row>
    <row r="104" spans="1:16" hidden="1" x14ac:dyDescent="0.25">
      <c r="A104" s="38">
        <v>2241</v>
      </c>
      <c r="B104" s="57" t="s">
        <v>90</v>
      </c>
      <c r="C104" s="58">
        <f t="shared" si="23"/>
        <v>0</v>
      </c>
      <c r="D104" s="229"/>
      <c r="E104" s="389"/>
      <c r="F104" s="400">
        <f t="shared" ref="F104:F111" si="31">D104+E104</f>
        <v>0</v>
      </c>
      <c r="G104" s="229"/>
      <c r="H104" s="261"/>
      <c r="I104" s="114">
        <f t="shared" ref="I104:I111" si="32">G104+H104</f>
        <v>0</v>
      </c>
      <c r="J104" s="261"/>
      <c r="K104" s="60"/>
      <c r="L104" s="114">
        <f t="shared" ref="L104:L111" si="33">J104+K104</f>
        <v>0</v>
      </c>
      <c r="M104" s="320"/>
      <c r="N104" s="60"/>
      <c r="O104" s="114">
        <f t="shared" ref="O104:O111" si="34">M104+N104</f>
        <v>0</v>
      </c>
      <c r="P104" s="367"/>
    </row>
    <row r="105" spans="1:16" ht="24" hidden="1" x14ac:dyDescent="0.25">
      <c r="A105" s="38">
        <v>2242</v>
      </c>
      <c r="B105" s="57" t="s">
        <v>91</v>
      </c>
      <c r="C105" s="58">
        <f t="shared" si="23"/>
        <v>0</v>
      </c>
      <c r="D105" s="229"/>
      <c r="E105" s="389"/>
      <c r="F105" s="400">
        <f t="shared" si="31"/>
        <v>0</v>
      </c>
      <c r="G105" s="229"/>
      <c r="H105" s="261"/>
      <c r="I105" s="114">
        <f t="shared" si="32"/>
        <v>0</v>
      </c>
      <c r="J105" s="261"/>
      <c r="K105" s="60"/>
      <c r="L105" s="114">
        <f t="shared" si="33"/>
        <v>0</v>
      </c>
      <c r="M105" s="320"/>
      <c r="N105" s="60"/>
      <c r="O105" s="114">
        <f t="shared" si="34"/>
        <v>0</v>
      </c>
      <c r="P105" s="367"/>
    </row>
    <row r="106" spans="1:16" ht="24" hidden="1" x14ac:dyDescent="0.25">
      <c r="A106" s="38">
        <v>2243</v>
      </c>
      <c r="B106" s="57" t="s">
        <v>92</v>
      </c>
      <c r="C106" s="58">
        <f t="shared" si="23"/>
        <v>0</v>
      </c>
      <c r="D106" s="229"/>
      <c r="E106" s="389"/>
      <c r="F106" s="400">
        <f t="shared" si="31"/>
        <v>0</v>
      </c>
      <c r="G106" s="229"/>
      <c r="H106" s="261"/>
      <c r="I106" s="114">
        <f t="shared" si="32"/>
        <v>0</v>
      </c>
      <c r="J106" s="261"/>
      <c r="K106" s="60"/>
      <c r="L106" s="114">
        <f t="shared" si="33"/>
        <v>0</v>
      </c>
      <c r="M106" s="320"/>
      <c r="N106" s="60"/>
      <c r="O106" s="114">
        <f t="shared" si="34"/>
        <v>0</v>
      </c>
      <c r="P106" s="367"/>
    </row>
    <row r="107" spans="1:16" hidden="1" x14ac:dyDescent="0.25">
      <c r="A107" s="38">
        <v>2244</v>
      </c>
      <c r="B107" s="57" t="s">
        <v>93</v>
      </c>
      <c r="C107" s="58">
        <f t="shared" si="23"/>
        <v>0</v>
      </c>
      <c r="D107" s="229"/>
      <c r="E107" s="389"/>
      <c r="F107" s="400">
        <f t="shared" si="31"/>
        <v>0</v>
      </c>
      <c r="G107" s="229"/>
      <c r="H107" s="261"/>
      <c r="I107" s="114">
        <f t="shared" si="32"/>
        <v>0</v>
      </c>
      <c r="J107" s="261"/>
      <c r="K107" s="60"/>
      <c r="L107" s="114">
        <f t="shared" si="33"/>
        <v>0</v>
      </c>
      <c r="M107" s="320"/>
      <c r="N107" s="60"/>
      <c r="O107" s="114">
        <f t="shared" si="34"/>
        <v>0</v>
      </c>
      <c r="P107" s="367"/>
    </row>
    <row r="108" spans="1:16" ht="24" hidden="1" x14ac:dyDescent="0.25">
      <c r="A108" s="38">
        <v>2246</v>
      </c>
      <c r="B108" s="57" t="s">
        <v>94</v>
      </c>
      <c r="C108" s="58">
        <f t="shared" si="23"/>
        <v>0</v>
      </c>
      <c r="D108" s="229"/>
      <c r="E108" s="389"/>
      <c r="F108" s="400">
        <f t="shared" si="31"/>
        <v>0</v>
      </c>
      <c r="G108" s="229"/>
      <c r="H108" s="261"/>
      <c r="I108" s="114">
        <f t="shared" si="32"/>
        <v>0</v>
      </c>
      <c r="J108" s="261"/>
      <c r="K108" s="60"/>
      <c r="L108" s="114">
        <f t="shared" si="33"/>
        <v>0</v>
      </c>
      <c r="M108" s="320"/>
      <c r="N108" s="60"/>
      <c r="O108" s="114">
        <f t="shared" si="34"/>
        <v>0</v>
      </c>
      <c r="P108" s="367"/>
    </row>
    <row r="109" spans="1:16" hidden="1" x14ac:dyDescent="0.25">
      <c r="A109" s="38">
        <v>2247</v>
      </c>
      <c r="B109" s="57" t="s">
        <v>95</v>
      </c>
      <c r="C109" s="58">
        <f t="shared" si="23"/>
        <v>0</v>
      </c>
      <c r="D109" s="229"/>
      <c r="E109" s="389"/>
      <c r="F109" s="400">
        <f t="shared" si="31"/>
        <v>0</v>
      </c>
      <c r="G109" s="229"/>
      <c r="H109" s="261"/>
      <c r="I109" s="114">
        <f t="shared" si="32"/>
        <v>0</v>
      </c>
      <c r="J109" s="261"/>
      <c r="K109" s="60"/>
      <c r="L109" s="114">
        <f t="shared" si="33"/>
        <v>0</v>
      </c>
      <c r="M109" s="320"/>
      <c r="N109" s="60"/>
      <c r="O109" s="114">
        <f t="shared" si="34"/>
        <v>0</v>
      </c>
      <c r="P109" s="367"/>
    </row>
    <row r="110" spans="1:16" ht="24" hidden="1" x14ac:dyDescent="0.25">
      <c r="A110" s="38">
        <v>2248</v>
      </c>
      <c r="B110" s="57" t="s">
        <v>300</v>
      </c>
      <c r="C110" s="58">
        <f t="shared" si="23"/>
        <v>0</v>
      </c>
      <c r="D110" s="229"/>
      <c r="E110" s="389"/>
      <c r="F110" s="400">
        <f t="shared" si="31"/>
        <v>0</v>
      </c>
      <c r="G110" s="229"/>
      <c r="H110" s="261"/>
      <c r="I110" s="114">
        <f t="shared" si="32"/>
        <v>0</v>
      </c>
      <c r="J110" s="261"/>
      <c r="K110" s="60"/>
      <c r="L110" s="114">
        <f t="shared" si="33"/>
        <v>0</v>
      </c>
      <c r="M110" s="320"/>
      <c r="N110" s="60"/>
      <c r="O110" s="114">
        <f t="shared" si="34"/>
        <v>0</v>
      </c>
      <c r="P110" s="367"/>
    </row>
    <row r="111" spans="1:16" ht="24" hidden="1" x14ac:dyDescent="0.25">
      <c r="A111" s="38">
        <v>2249</v>
      </c>
      <c r="B111" s="57" t="s">
        <v>96</v>
      </c>
      <c r="C111" s="58">
        <f t="shared" si="23"/>
        <v>0</v>
      </c>
      <c r="D111" s="229"/>
      <c r="E111" s="389"/>
      <c r="F111" s="400">
        <f t="shared" si="31"/>
        <v>0</v>
      </c>
      <c r="G111" s="229"/>
      <c r="H111" s="261"/>
      <c r="I111" s="114">
        <f t="shared" si="32"/>
        <v>0</v>
      </c>
      <c r="J111" s="261"/>
      <c r="K111" s="60"/>
      <c r="L111" s="114">
        <f t="shared" si="33"/>
        <v>0</v>
      </c>
      <c r="M111" s="320"/>
      <c r="N111" s="60"/>
      <c r="O111" s="114">
        <f t="shared" si="34"/>
        <v>0</v>
      </c>
      <c r="P111" s="367"/>
    </row>
    <row r="112" spans="1:16" hidden="1" x14ac:dyDescent="0.25">
      <c r="A112" s="112">
        <v>2250</v>
      </c>
      <c r="B112" s="57" t="s">
        <v>97</v>
      </c>
      <c r="C112" s="58">
        <f t="shared" si="23"/>
        <v>0</v>
      </c>
      <c r="D112" s="230">
        <f t="shared" ref="D112:O112" si="35">SUM(D113:D115)</f>
        <v>0</v>
      </c>
      <c r="E112" s="392">
        <f t="shared" si="35"/>
        <v>0</v>
      </c>
      <c r="F112" s="400">
        <f t="shared" si="35"/>
        <v>0</v>
      </c>
      <c r="G112" s="230">
        <f t="shared" si="35"/>
        <v>0</v>
      </c>
      <c r="H112" s="121">
        <f t="shared" si="35"/>
        <v>0</v>
      </c>
      <c r="I112" s="114">
        <f t="shared" si="35"/>
        <v>0</v>
      </c>
      <c r="J112" s="121">
        <f t="shared" si="35"/>
        <v>0</v>
      </c>
      <c r="K112" s="113">
        <f t="shared" si="35"/>
        <v>0</v>
      </c>
      <c r="L112" s="114">
        <f t="shared" si="35"/>
        <v>0</v>
      </c>
      <c r="M112" s="58">
        <f t="shared" si="35"/>
        <v>0</v>
      </c>
      <c r="N112" s="113">
        <f t="shared" si="35"/>
        <v>0</v>
      </c>
      <c r="O112" s="114">
        <f t="shared" si="35"/>
        <v>0</v>
      </c>
      <c r="P112" s="367"/>
    </row>
    <row r="113" spans="1:16" hidden="1" x14ac:dyDescent="0.25">
      <c r="A113" s="38">
        <v>2251</v>
      </c>
      <c r="B113" s="57" t="s">
        <v>98</v>
      </c>
      <c r="C113" s="58">
        <f t="shared" si="23"/>
        <v>0</v>
      </c>
      <c r="D113" s="229"/>
      <c r="E113" s="389"/>
      <c r="F113" s="400">
        <f>D113+E113</f>
        <v>0</v>
      </c>
      <c r="G113" s="229"/>
      <c r="H113" s="261"/>
      <c r="I113" s="114">
        <f>G113+H113</f>
        <v>0</v>
      </c>
      <c r="J113" s="261"/>
      <c r="K113" s="60"/>
      <c r="L113" s="114">
        <f>J113+K113</f>
        <v>0</v>
      </c>
      <c r="M113" s="320"/>
      <c r="N113" s="60"/>
      <c r="O113" s="114">
        <f>M113+N113</f>
        <v>0</v>
      </c>
      <c r="P113" s="367"/>
    </row>
    <row r="114" spans="1:16" ht="24" hidden="1" x14ac:dyDescent="0.25">
      <c r="A114" s="38">
        <v>2252</v>
      </c>
      <c r="B114" s="57" t="s">
        <v>99</v>
      </c>
      <c r="C114" s="58">
        <f t="shared" si="23"/>
        <v>0</v>
      </c>
      <c r="D114" s="229"/>
      <c r="E114" s="389"/>
      <c r="F114" s="400">
        <f>D114+E114</f>
        <v>0</v>
      </c>
      <c r="G114" s="229"/>
      <c r="H114" s="261"/>
      <c r="I114" s="114">
        <f>G114+H114</f>
        <v>0</v>
      </c>
      <c r="J114" s="261"/>
      <c r="K114" s="60"/>
      <c r="L114" s="114">
        <f>J114+K114</f>
        <v>0</v>
      </c>
      <c r="M114" s="320"/>
      <c r="N114" s="60"/>
      <c r="O114" s="114">
        <f>M114+N114</f>
        <v>0</v>
      </c>
      <c r="P114" s="367"/>
    </row>
    <row r="115" spans="1:16" ht="24" hidden="1" x14ac:dyDescent="0.25">
      <c r="A115" s="38">
        <v>2259</v>
      </c>
      <c r="B115" s="57" t="s">
        <v>100</v>
      </c>
      <c r="C115" s="58">
        <f t="shared" si="23"/>
        <v>0</v>
      </c>
      <c r="D115" s="229"/>
      <c r="E115" s="389"/>
      <c r="F115" s="400">
        <f>D115+E115</f>
        <v>0</v>
      </c>
      <c r="G115" s="229"/>
      <c r="H115" s="261"/>
      <c r="I115" s="114">
        <f>G115+H115</f>
        <v>0</v>
      </c>
      <c r="J115" s="261"/>
      <c r="K115" s="60"/>
      <c r="L115" s="114">
        <f>J115+K115</f>
        <v>0</v>
      </c>
      <c r="M115" s="320"/>
      <c r="N115" s="60"/>
      <c r="O115" s="114">
        <f>M115+N115</f>
        <v>0</v>
      </c>
      <c r="P115" s="367"/>
    </row>
    <row r="116" spans="1:16" hidden="1" x14ac:dyDescent="0.25">
      <c r="A116" s="112">
        <v>2260</v>
      </c>
      <c r="B116" s="57" t="s">
        <v>101</v>
      </c>
      <c r="C116" s="58">
        <f t="shared" si="23"/>
        <v>0</v>
      </c>
      <c r="D116" s="230">
        <f t="shared" ref="D116:O116" si="36">SUM(D117:D121)</f>
        <v>0</v>
      </c>
      <c r="E116" s="392">
        <f t="shared" si="36"/>
        <v>0</v>
      </c>
      <c r="F116" s="400">
        <f t="shared" si="36"/>
        <v>0</v>
      </c>
      <c r="G116" s="230">
        <f t="shared" si="36"/>
        <v>0</v>
      </c>
      <c r="H116" s="121">
        <f t="shared" si="36"/>
        <v>0</v>
      </c>
      <c r="I116" s="114">
        <f t="shared" si="36"/>
        <v>0</v>
      </c>
      <c r="J116" s="121">
        <f t="shared" si="36"/>
        <v>0</v>
      </c>
      <c r="K116" s="113">
        <f t="shared" si="36"/>
        <v>0</v>
      </c>
      <c r="L116" s="114">
        <f t="shared" si="36"/>
        <v>0</v>
      </c>
      <c r="M116" s="58">
        <f t="shared" si="36"/>
        <v>0</v>
      </c>
      <c r="N116" s="113">
        <f t="shared" si="36"/>
        <v>0</v>
      </c>
      <c r="O116" s="114">
        <f t="shared" si="36"/>
        <v>0</v>
      </c>
      <c r="P116" s="367"/>
    </row>
    <row r="117" spans="1:16" hidden="1" x14ac:dyDescent="0.25">
      <c r="A117" s="38">
        <v>2261</v>
      </c>
      <c r="B117" s="57" t="s">
        <v>102</v>
      </c>
      <c r="C117" s="58">
        <f t="shared" si="23"/>
        <v>0</v>
      </c>
      <c r="D117" s="229"/>
      <c r="E117" s="389"/>
      <c r="F117" s="400">
        <f>D117+E117</f>
        <v>0</v>
      </c>
      <c r="G117" s="229"/>
      <c r="H117" s="261"/>
      <c r="I117" s="114">
        <f>G117+H117</f>
        <v>0</v>
      </c>
      <c r="J117" s="261"/>
      <c r="K117" s="60"/>
      <c r="L117" s="114">
        <f>J117+K117</f>
        <v>0</v>
      </c>
      <c r="M117" s="320"/>
      <c r="N117" s="60"/>
      <c r="O117" s="114">
        <f>M117+N117</f>
        <v>0</v>
      </c>
      <c r="P117" s="367"/>
    </row>
    <row r="118" spans="1:16" hidden="1" x14ac:dyDescent="0.25">
      <c r="A118" s="38">
        <v>2262</v>
      </c>
      <c r="B118" s="57" t="s">
        <v>103</v>
      </c>
      <c r="C118" s="58">
        <f t="shared" si="23"/>
        <v>0</v>
      </c>
      <c r="D118" s="229"/>
      <c r="E118" s="389"/>
      <c r="F118" s="400">
        <f>D118+E118</f>
        <v>0</v>
      </c>
      <c r="G118" s="229"/>
      <c r="H118" s="261"/>
      <c r="I118" s="114">
        <f>G118+H118</f>
        <v>0</v>
      </c>
      <c r="J118" s="261"/>
      <c r="K118" s="60"/>
      <c r="L118" s="114">
        <f>J118+K118</f>
        <v>0</v>
      </c>
      <c r="M118" s="320"/>
      <c r="N118" s="60"/>
      <c r="O118" s="114">
        <f>M118+N118</f>
        <v>0</v>
      </c>
      <c r="P118" s="367"/>
    </row>
    <row r="119" spans="1:16" hidden="1" x14ac:dyDescent="0.25">
      <c r="A119" s="38">
        <v>2263</v>
      </c>
      <c r="B119" s="57" t="s">
        <v>104</v>
      </c>
      <c r="C119" s="58">
        <f t="shared" si="23"/>
        <v>0</v>
      </c>
      <c r="D119" s="229"/>
      <c r="E119" s="389"/>
      <c r="F119" s="400">
        <f>D119+E119</f>
        <v>0</v>
      </c>
      <c r="G119" s="229"/>
      <c r="H119" s="261"/>
      <c r="I119" s="114">
        <f>G119+H119</f>
        <v>0</v>
      </c>
      <c r="J119" s="261"/>
      <c r="K119" s="60"/>
      <c r="L119" s="114">
        <f>J119+K119</f>
        <v>0</v>
      </c>
      <c r="M119" s="320"/>
      <c r="N119" s="60"/>
      <c r="O119" s="114">
        <f>M119+N119</f>
        <v>0</v>
      </c>
      <c r="P119" s="367"/>
    </row>
    <row r="120" spans="1:16" ht="24" hidden="1" x14ac:dyDescent="0.25">
      <c r="A120" s="38">
        <v>2264</v>
      </c>
      <c r="B120" s="57" t="s">
        <v>105</v>
      </c>
      <c r="C120" s="58">
        <f t="shared" si="23"/>
        <v>0</v>
      </c>
      <c r="D120" s="229"/>
      <c r="E120" s="389"/>
      <c r="F120" s="400">
        <f>D120+E120</f>
        <v>0</v>
      </c>
      <c r="G120" s="229"/>
      <c r="H120" s="261"/>
      <c r="I120" s="114">
        <f>G120+H120</f>
        <v>0</v>
      </c>
      <c r="J120" s="261"/>
      <c r="K120" s="60"/>
      <c r="L120" s="114">
        <f>J120+K120</f>
        <v>0</v>
      </c>
      <c r="M120" s="320"/>
      <c r="N120" s="60"/>
      <c r="O120" s="114">
        <f>M120+N120</f>
        <v>0</v>
      </c>
      <c r="P120" s="367"/>
    </row>
    <row r="121" spans="1:16" hidden="1" x14ac:dyDescent="0.25">
      <c r="A121" s="38">
        <v>2269</v>
      </c>
      <c r="B121" s="57" t="s">
        <v>106</v>
      </c>
      <c r="C121" s="58">
        <f t="shared" si="23"/>
        <v>0</v>
      </c>
      <c r="D121" s="229"/>
      <c r="E121" s="389"/>
      <c r="F121" s="400">
        <f>D121+E121</f>
        <v>0</v>
      </c>
      <c r="G121" s="229"/>
      <c r="H121" s="261"/>
      <c r="I121" s="114">
        <f>G121+H121</f>
        <v>0</v>
      </c>
      <c r="J121" s="261"/>
      <c r="K121" s="60"/>
      <c r="L121" s="114">
        <f>J121+K121</f>
        <v>0</v>
      </c>
      <c r="M121" s="320"/>
      <c r="N121" s="60"/>
      <c r="O121" s="114">
        <f>M121+N121</f>
        <v>0</v>
      </c>
      <c r="P121" s="367"/>
    </row>
    <row r="122" spans="1:16" hidden="1" x14ac:dyDescent="0.25">
      <c r="A122" s="112">
        <v>2270</v>
      </c>
      <c r="B122" s="57" t="s">
        <v>107</v>
      </c>
      <c r="C122" s="58">
        <f t="shared" si="23"/>
        <v>0</v>
      </c>
      <c r="D122" s="230">
        <f t="shared" ref="D122:O122" si="37">SUM(D123:D127)</f>
        <v>0</v>
      </c>
      <c r="E122" s="392">
        <f t="shared" si="37"/>
        <v>0</v>
      </c>
      <c r="F122" s="400">
        <f t="shared" si="37"/>
        <v>0</v>
      </c>
      <c r="G122" s="230">
        <f t="shared" si="37"/>
        <v>0</v>
      </c>
      <c r="H122" s="121">
        <f t="shared" si="37"/>
        <v>0</v>
      </c>
      <c r="I122" s="114">
        <f t="shared" si="37"/>
        <v>0</v>
      </c>
      <c r="J122" s="121">
        <f t="shared" si="37"/>
        <v>0</v>
      </c>
      <c r="K122" s="113">
        <f t="shared" si="37"/>
        <v>0</v>
      </c>
      <c r="L122" s="114">
        <f t="shared" si="37"/>
        <v>0</v>
      </c>
      <c r="M122" s="58">
        <f t="shared" si="37"/>
        <v>0</v>
      </c>
      <c r="N122" s="113">
        <f t="shared" si="37"/>
        <v>0</v>
      </c>
      <c r="O122" s="114">
        <f t="shared" si="37"/>
        <v>0</v>
      </c>
      <c r="P122" s="367"/>
    </row>
    <row r="123" spans="1:16" hidden="1" x14ac:dyDescent="0.25">
      <c r="A123" s="38">
        <v>2272</v>
      </c>
      <c r="B123" s="145" t="s">
        <v>108</v>
      </c>
      <c r="C123" s="58">
        <f t="shared" si="23"/>
        <v>0</v>
      </c>
      <c r="D123" s="229"/>
      <c r="E123" s="389"/>
      <c r="F123" s="400">
        <f>D123+E123</f>
        <v>0</v>
      </c>
      <c r="G123" s="229"/>
      <c r="H123" s="261"/>
      <c r="I123" s="114">
        <f>G123+H123</f>
        <v>0</v>
      </c>
      <c r="J123" s="261"/>
      <c r="K123" s="60"/>
      <c r="L123" s="114">
        <f>J123+K123</f>
        <v>0</v>
      </c>
      <c r="M123" s="320"/>
      <c r="N123" s="60"/>
      <c r="O123" s="114">
        <f>M123+N123</f>
        <v>0</v>
      </c>
      <c r="P123" s="367"/>
    </row>
    <row r="124" spans="1:16" ht="24" hidden="1" x14ac:dyDescent="0.25">
      <c r="A124" s="38">
        <v>2274</v>
      </c>
      <c r="B124" s="184" t="s">
        <v>290</v>
      </c>
      <c r="C124" s="58">
        <f t="shared" si="23"/>
        <v>0</v>
      </c>
      <c r="D124" s="229"/>
      <c r="E124" s="389"/>
      <c r="F124" s="400">
        <f>D124+E124</f>
        <v>0</v>
      </c>
      <c r="G124" s="229"/>
      <c r="H124" s="261"/>
      <c r="I124" s="114">
        <f>G124+H124</f>
        <v>0</v>
      </c>
      <c r="J124" s="261"/>
      <c r="K124" s="60"/>
      <c r="L124" s="114">
        <f>J124+K124</f>
        <v>0</v>
      </c>
      <c r="M124" s="320"/>
      <c r="N124" s="60"/>
      <c r="O124" s="114">
        <f>M124+N124</f>
        <v>0</v>
      </c>
      <c r="P124" s="367"/>
    </row>
    <row r="125" spans="1:16" ht="24" hidden="1" x14ac:dyDescent="0.25">
      <c r="A125" s="38">
        <v>2275</v>
      </c>
      <c r="B125" s="57" t="s">
        <v>109</v>
      </c>
      <c r="C125" s="58">
        <f t="shared" si="23"/>
        <v>0</v>
      </c>
      <c r="D125" s="229"/>
      <c r="E125" s="389"/>
      <c r="F125" s="400">
        <f>D125+E125</f>
        <v>0</v>
      </c>
      <c r="G125" s="229"/>
      <c r="H125" s="261"/>
      <c r="I125" s="114">
        <f>G125+H125</f>
        <v>0</v>
      </c>
      <c r="J125" s="261"/>
      <c r="K125" s="60"/>
      <c r="L125" s="114">
        <f>J125+K125</f>
        <v>0</v>
      </c>
      <c r="M125" s="320"/>
      <c r="N125" s="60"/>
      <c r="O125" s="114">
        <f>M125+N125</f>
        <v>0</v>
      </c>
      <c r="P125" s="367"/>
    </row>
    <row r="126" spans="1:16" ht="36" hidden="1" x14ac:dyDescent="0.25">
      <c r="A126" s="38">
        <v>2276</v>
      </c>
      <c r="B126" s="57" t="s">
        <v>110</v>
      </c>
      <c r="C126" s="58">
        <f t="shared" si="23"/>
        <v>0</v>
      </c>
      <c r="D126" s="229"/>
      <c r="E126" s="389"/>
      <c r="F126" s="400">
        <f>D126+E126</f>
        <v>0</v>
      </c>
      <c r="G126" s="229"/>
      <c r="H126" s="261"/>
      <c r="I126" s="114">
        <f>G126+H126</f>
        <v>0</v>
      </c>
      <c r="J126" s="261"/>
      <c r="K126" s="60"/>
      <c r="L126" s="114">
        <f>J126+K126</f>
        <v>0</v>
      </c>
      <c r="M126" s="320"/>
      <c r="N126" s="60"/>
      <c r="O126" s="114">
        <f>M126+N126</f>
        <v>0</v>
      </c>
      <c r="P126" s="367"/>
    </row>
    <row r="127" spans="1:16" ht="24" hidden="1" x14ac:dyDescent="0.25">
      <c r="A127" s="38">
        <v>2279</v>
      </c>
      <c r="B127" s="57" t="s">
        <v>111</v>
      </c>
      <c r="C127" s="58">
        <f t="shared" si="23"/>
        <v>0</v>
      </c>
      <c r="D127" s="229"/>
      <c r="E127" s="389"/>
      <c r="F127" s="400">
        <f>D127+E127</f>
        <v>0</v>
      </c>
      <c r="G127" s="229"/>
      <c r="H127" s="261"/>
      <c r="I127" s="114">
        <f>G127+H127</f>
        <v>0</v>
      </c>
      <c r="J127" s="261"/>
      <c r="K127" s="60"/>
      <c r="L127" s="114">
        <f>J127+K127</f>
        <v>0</v>
      </c>
      <c r="M127" s="320"/>
      <c r="N127" s="60"/>
      <c r="O127" s="114">
        <f>M127+N127</f>
        <v>0</v>
      </c>
      <c r="P127" s="367"/>
    </row>
    <row r="128" spans="1:16" ht="24" hidden="1" x14ac:dyDescent="0.25">
      <c r="A128" s="581">
        <v>2280</v>
      </c>
      <c r="B128" s="52" t="s">
        <v>301</v>
      </c>
      <c r="C128" s="53">
        <f t="shared" si="23"/>
        <v>0</v>
      </c>
      <c r="D128" s="232">
        <f t="shared" ref="D128:O128" si="38">SUM(D129)</f>
        <v>0</v>
      </c>
      <c r="E128" s="388">
        <f t="shared" si="38"/>
        <v>0</v>
      </c>
      <c r="F128" s="411">
        <f t="shared" si="38"/>
        <v>0</v>
      </c>
      <c r="G128" s="232">
        <f t="shared" si="38"/>
        <v>0</v>
      </c>
      <c r="H128" s="263">
        <f t="shared" si="38"/>
        <v>0</v>
      </c>
      <c r="I128" s="120">
        <f t="shared" si="38"/>
        <v>0</v>
      </c>
      <c r="J128" s="263">
        <f t="shared" si="38"/>
        <v>0</v>
      </c>
      <c r="K128" s="119">
        <f t="shared" si="38"/>
        <v>0</v>
      </c>
      <c r="L128" s="120">
        <f t="shared" si="38"/>
        <v>0</v>
      </c>
      <c r="M128" s="58">
        <f t="shared" si="38"/>
        <v>0</v>
      </c>
      <c r="N128" s="113">
        <f t="shared" si="38"/>
        <v>0</v>
      </c>
      <c r="O128" s="114">
        <f t="shared" si="38"/>
        <v>0</v>
      </c>
      <c r="P128" s="367"/>
    </row>
    <row r="129" spans="1:16" ht="24" hidden="1" x14ac:dyDescent="0.25">
      <c r="A129" s="38">
        <v>2283</v>
      </c>
      <c r="B129" s="57" t="s">
        <v>112</v>
      </c>
      <c r="C129" s="58">
        <f t="shared" si="23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367"/>
    </row>
    <row r="130" spans="1:16" ht="38.25" hidden="1" customHeight="1" x14ac:dyDescent="0.25">
      <c r="A130" s="46">
        <v>2300</v>
      </c>
      <c r="B130" s="105" t="s">
        <v>113</v>
      </c>
      <c r="C130" s="47">
        <f t="shared" si="23"/>
        <v>0</v>
      </c>
      <c r="D130" s="227">
        <f t="shared" ref="D130:O130" si="39">SUM(D131,D136,D140,D141,D144,D151,D159,D160,D163)</f>
        <v>0</v>
      </c>
      <c r="E130" s="387">
        <f t="shared" si="39"/>
        <v>0</v>
      </c>
      <c r="F130" s="402">
        <f t="shared" si="39"/>
        <v>0</v>
      </c>
      <c r="G130" s="227">
        <f t="shared" si="39"/>
        <v>0</v>
      </c>
      <c r="H130" s="106">
        <f t="shared" si="39"/>
        <v>0</v>
      </c>
      <c r="I130" s="117">
        <f t="shared" si="39"/>
        <v>0</v>
      </c>
      <c r="J130" s="106">
        <f t="shared" si="39"/>
        <v>0</v>
      </c>
      <c r="K130" s="50">
        <f t="shared" si="39"/>
        <v>0</v>
      </c>
      <c r="L130" s="117">
        <f t="shared" si="39"/>
        <v>0</v>
      </c>
      <c r="M130" s="47">
        <f t="shared" si="39"/>
        <v>0</v>
      </c>
      <c r="N130" s="50">
        <f t="shared" si="39"/>
        <v>0</v>
      </c>
      <c r="O130" s="117">
        <f t="shared" si="39"/>
        <v>0</v>
      </c>
      <c r="P130" s="693"/>
    </row>
    <row r="131" spans="1:16" ht="24" hidden="1" x14ac:dyDescent="0.25">
      <c r="A131" s="581">
        <v>2310</v>
      </c>
      <c r="B131" s="52" t="s">
        <v>114</v>
      </c>
      <c r="C131" s="53">
        <f t="shared" si="23"/>
        <v>0</v>
      </c>
      <c r="D131" s="232">
        <f t="shared" ref="D131:O131" si="40">SUM(D132:D135)</f>
        <v>0</v>
      </c>
      <c r="E131" s="388">
        <f t="shared" si="40"/>
        <v>0</v>
      </c>
      <c r="F131" s="411">
        <f t="shared" si="40"/>
        <v>0</v>
      </c>
      <c r="G131" s="232">
        <f t="shared" si="40"/>
        <v>0</v>
      </c>
      <c r="H131" s="263">
        <f t="shared" si="40"/>
        <v>0</v>
      </c>
      <c r="I131" s="120">
        <f t="shared" si="40"/>
        <v>0</v>
      </c>
      <c r="J131" s="263">
        <f t="shared" si="40"/>
        <v>0</v>
      </c>
      <c r="K131" s="119">
        <f t="shared" si="40"/>
        <v>0</v>
      </c>
      <c r="L131" s="120">
        <f t="shared" si="40"/>
        <v>0</v>
      </c>
      <c r="M131" s="53">
        <f t="shared" si="40"/>
        <v>0</v>
      </c>
      <c r="N131" s="119">
        <f t="shared" si="40"/>
        <v>0</v>
      </c>
      <c r="O131" s="120">
        <f t="shared" si="40"/>
        <v>0</v>
      </c>
      <c r="P131" s="366"/>
    </row>
    <row r="132" spans="1:16" hidden="1" x14ac:dyDescent="0.25">
      <c r="A132" s="38">
        <v>2311</v>
      </c>
      <c r="B132" s="57" t="s">
        <v>115</v>
      </c>
      <c r="C132" s="58">
        <f t="shared" si="23"/>
        <v>0</v>
      </c>
      <c r="D132" s="229"/>
      <c r="E132" s="389"/>
      <c r="F132" s="400">
        <f>D132+E132</f>
        <v>0</v>
      </c>
      <c r="G132" s="229"/>
      <c r="H132" s="261"/>
      <c r="I132" s="114">
        <f>G132+H132</f>
        <v>0</v>
      </c>
      <c r="J132" s="261"/>
      <c r="K132" s="60"/>
      <c r="L132" s="114">
        <f>J132+K132</f>
        <v>0</v>
      </c>
      <c r="M132" s="320"/>
      <c r="N132" s="60"/>
      <c r="O132" s="114">
        <f>M132+N132</f>
        <v>0</v>
      </c>
      <c r="P132" s="367"/>
    </row>
    <row r="133" spans="1:16" hidden="1" x14ac:dyDescent="0.25">
      <c r="A133" s="38">
        <v>2312</v>
      </c>
      <c r="B133" s="57" t="s">
        <v>116</v>
      </c>
      <c r="C133" s="58">
        <f t="shared" si="23"/>
        <v>0</v>
      </c>
      <c r="D133" s="229"/>
      <c r="E133" s="389"/>
      <c r="F133" s="400">
        <f>D133+E133</f>
        <v>0</v>
      </c>
      <c r="G133" s="229"/>
      <c r="H133" s="261"/>
      <c r="I133" s="114">
        <f>G133+H133</f>
        <v>0</v>
      </c>
      <c r="J133" s="261"/>
      <c r="K133" s="60"/>
      <c r="L133" s="114">
        <f>J133+K133</f>
        <v>0</v>
      </c>
      <c r="M133" s="320"/>
      <c r="N133" s="60"/>
      <c r="O133" s="114">
        <f>M133+N133</f>
        <v>0</v>
      </c>
      <c r="P133" s="367"/>
    </row>
    <row r="134" spans="1:16" hidden="1" x14ac:dyDescent="0.25">
      <c r="A134" s="38">
        <v>2313</v>
      </c>
      <c r="B134" s="57" t="s">
        <v>117</v>
      </c>
      <c r="C134" s="58">
        <f t="shared" si="23"/>
        <v>0</v>
      </c>
      <c r="D134" s="229"/>
      <c r="E134" s="389"/>
      <c r="F134" s="400">
        <f>D134+E134</f>
        <v>0</v>
      </c>
      <c r="G134" s="229"/>
      <c r="H134" s="261"/>
      <c r="I134" s="114">
        <f>G134+H134</f>
        <v>0</v>
      </c>
      <c r="J134" s="261"/>
      <c r="K134" s="60"/>
      <c r="L134" s="114">
        <f>J134+K134</f>
        <v>0</v>
      </c>
      <c r="M134" s="320"/>
      <c r="N134" s="60"/>
      <c r="O134" s="114">
        <f>M134+N134</f>
        <v>0</v>
      </c>
      <c r="P134" s="367"/>
    </row>
    <row r="135" spans="1:16" ht="36" hidden="1" customHeight="1" x14ac:dyDescent="0.25">
      <c r="A135" s="38">
        <v>2314</v>
      </c>
      <c r="B135" s="57" t="s">
        <v>291</v>
      </c>
      <c r="C135" s="58">
        <f t="shared" si="23"/>
        <v>0</v>
      </c>
      <c r="D135" s="229"/>
      <c r="E135" s="389"/>
      <c r="F135" s="400">
        <f>D135+E135</f>
        <v>0</v>
      </c>
      <c r="G135" s="229"/>
      <c r="H135" s="261"/>
      <c r="I135" s="114">
        <f>G135+H135</f>
        <v>0</v>
      </c>
      <c r="J135" s="261"/>
      <c r="K135" s="60"/>
      <c r="L135" s="114">
        <f>J135+K135</f>
        <v>0</v>
      </c>
      <c r="M135" s="320"/>
      <c r="N135" s="60"/>
      <c r="O135" s="114">
        <f>M135+N135</f>
        <v>0</v>
      </c>
      <c r="P135" s="367"/>
    </row>
    <row r="136" spans="1:16" hidden="1" x14ac:dyDescent="0.25">
      <c r="A136" s="112">
        <v>2320</v>
      </c>
      <c r="B136" s="57" t="s">
        <v>118</v>
      </c>
      <c r="C136" s="58">
        <f t="shared" si="23"/>
        <v>0</v>
      </c>
      <c r="D136" s="230">
        <f t="shared" ref="D136:O136" si="41">SUM(D137:D139)</f>
        <v>0</v>
      </c>
      <c r="E136" s="392">
        <f t="shared" si="41"/>
        <v>0</v>
      </c>
      <c r="F136" s="400">
        <f t="shared" si="41"/>
        <v>0</v>
      </c>
      <c r="G136" s="230">
        <f t="shared" si="41"/>
        <v>0</v>
      </c>
      <c r="H136" s="121">
        <f t="shared" si="41"/>
        <v>0</v>
      </c>
      <c r="I136" s="114">
        <f t="shared" si="41"/>
        <v>0</v>
      </c>
      <c r="J136" s="121">
        <f t="shared" si="41"/>
        <v>0</v>
      </c>
      <c r="K136" s="113">
        <f t="shared" si="41"/>
        <v>0</v>
      </c>
      <c r="L136" s="114">
        <f t="shared" si="41"/>
        <v>0</v>
      </c>
      <c r="M136" s="58">
        <f t="shared" si="41"/>
        <v>0</v>
      </c>
      <c r="N136" s="113">
        <f t="shared" si="41"/>
        <v>0</v>
      </c>
      <c r="O136" s="114">
        <f t="shared" si="41"/>
        <v>0</v>
      </c>
      <c r="P136" s="367"/>
    </row>
    <row r="137" spans="1:16" hidden="1" x14ac:dyDescent="0.25">
      <c r="A137" s="38">
        <v>2321</v>
      </c>
      <c r="B137" s="57" t="s">
        <v>119</v>
      </c>
      <c r="C137" s="58">
        <f t="shared" si="23"/>
        <v>0</v>
      </c>
      <c r="D137" s="229"/>
      <c r="E137" s="389"/>
      <c r="F137" s="400">
        <f>D137+E137</f>
        <v>0</v>
      </c>
      <c r="G137" s="229"/>
      <c r="H137" s="261"/>
      <c r="I137" s="114">
        <f>G137+H137</f>
        <v>0</v>
      </c>
      <c r="J137" s="261"/>
      <c r="K137" s="60"/>
      <c r="L137" s="114">
        <f>J137+K137</f>
        <v>0</v>
      </c>
      <c r="M137" s="320"/>
      <c r="N137" s="60"/>
      <c r="O137" s="114">
        <f>M137+N137</f>
        <v>0</v>
      </c>
      <c r="P137" s="367"/>
    </row>
    <row r="138" spans="1:16" hidden="1" x14ac:dyDescent="0.25">
      <c r="A138" s="38">
        <v>2322</v>
      </c>
      <c r="B138" s="57" t="s">
        <v>120</v>
      </c>
      <c r="C138" s="58">
        <f t="shared" si="23"/>
        <v>0</v>
      </c>
      <c r="D138" s="229"/>
      <c r="E138" s="389"/>
      <c r="F138" s="400">
        <f>D138+E138</f>
        <v>0</v>
      </c>
      <c r="G138" s="229"/>
      <c r="H138" s="261"/>
      <c r="I138" s="114">
        <f>G138+H138</f>
        <v>0</v>
      </c>
      <c r="J138" s="261"/>
      <c r="K138" s="60"/>
      <c r="L138" s="114">
        <f>J138+K138</f>
        <v>0</v>
      </c>
      <c r="M138" s="320"/>
      <c r="N138" s="60"/>
      <c r="O138" s="114">
        <f>M138+N138</f>
        <v>0</v>
      </c>
      <c r="P138" s="367"/>
    </row>
    <row r="139" spans="1:16" ht="10.5" hidden="1" customHeight="1" x14ac:dyDescent="0.25">
      <c r="A139" s="38">
        <v>2329</v>
      </c>
      <c r="B139" s="57" t="s">
        <v>121</v>
      </c>
      <c r="C139" s="58">
        <f t="shared" si="23"/>
        <v>0</v>
      </c>
      <c r="D139" s="229"/>
      <c r="E139" s="389"/>
      <c r="F139" s="400">
        <f>D139+E139</f>
        <v>0</v>
      </c>
      <c r="G139" s="229"/>
      <c r="H139" s="261"/>
      <c r="I139" s="114">
        <f>G139+H139</f>
        <v>0</v>
      </c>
      <c r="J139" s="261"/>
      <c r="K139" s="60"/>
      <c r="L139" s="114">
        <f>J139+K139</f>
        <v>0</v>
      </c>
      <c r="M139" s="320"/>
      <c r="N139" s="60"/>
      <c r="O139" s="114">
        <f>M139+N139</f>
        <v>0</v>
      </c>
      <c r="P139" s="367"/>
    </row>
    <row r="140" spans="1:16" hidden="1" x14ac:dyDescent="0.25">
      <c r="A140" s="112">
        <v>2330</v>
      </c>
      <c r="B140" s="57" t="s">
        <v>122</v>
      </c>
      <c r="C140" s="58">
        <f t="shared" si="23"/>
        <v>0</v>
      </c>
      <c r="D140" s="229"/>
      <c r="E140" s="389"/>
      <c r="F140" s="400">
        <f>D140+E140</f>
        <v>0</v>
      </c>
      <c r="G140" s="229"/>
      <c r="H140" s="261"/>
      <c r="I140" s="114">
        <f>G140+H140</f>
        <v>0</v>
      </c>
      <c r="J140" s="261"/>
      <c r="K140" s="60"/>
      <c r="L140" s="114">
        <f>J140+K140</f>
        <v>0</v>
      </c>
      <c r="M140" s="320"/>
      <c r="N140" s="60"/>
      <c r="O140" s="114">
        <f>M140+N140</f>
        <v>0</v>
      </c>
      <c r="P140" s="367"/>
    </row>
    <row r="141" spans="1:16" ht="48" hidden="1" x14ac:dyDescent="0.25">
      <c r="A141" s="112">
        <v>2340</v>
      </c>
      <c r="B141" s="57" t="s">
        <v>302</v>
      </c>
      <c r="C141" s="58">
        <f t="shared" si="23"/>
        <v>0</v>
      </c>
      <c r="D141" s="230">
        <f t="shared" ref="D141:O141" si="42">SUM(D142:D143)</f>
        <v>0</v>
      </c>
      <c r="E141" s="392">
        <f t="shared" si="42"/>
        <v>0</v>
      </c>
      <c r="F141" s="400">
        <f t="shared" si="42"/>
        <v>0</v>
      </c>
      <c r="G141" s="230">
        <f t="shared" si="42"/>
        <v>0</v>
      </c>
      <c r="H141" s="121">
        <f t="shared" si="42"/>
        <v>0</v>
      </c>
      <c r="I141" s="114">
        <f t="shared" si="42"/>
        <v>0</v>
      </c>
      <c r="J141" s="121">
        <f t="shared" si="42"/>
        <v>0</v>
      </c>
      <c r="K141" s="113">
        <f t="shared" si="42"/>
        <v>0</v>
      </c>
      <c r="L141" s="114">
        <f t="shared" si="42"/>
        <v>0</v>
      </c>
      <c r="M141" s="58">
        <f t="shared" si="42"/>
        <v>0</v>
      </c>
      <c r="N141" s="113">
        <f t="shared" si="42"/>
        <v>0</v>
      </c>
      <c r="O141" s="114">
        <f t="shared" si="42"/>
        <v>0</v>
      </c>
      <c r="P141" s="367"/>
    </row>
    <row r="142" spans="1:16" hidden="1" x14ac:dyDescent="0.25">
      <c r="A142" s="38">
        <v>2341</v>
      </c>
      <c r="B142" s="57" t="s">
        <v>123</v>
      </c>
      <c r="C142" s="58">
        <f t="shared" si="23"/>
        <v>0</v>
      </c>
      <c r="D142" s="229"/>
      <c r="E142" s="389"/>
      <c r="F142" s="400">
        <f>D142+E142</f>
        <v>0</v>
      </c>
      <c r="G142" s="229"/>
      <c r="H142" s="261"/>
      <c r="I142" s="114">
        <f>G142+H142</f>
        <v>0</v>
      </c>
      <c r="J142" s="261"/>
      <c r="K142" s="60"/>
      <c r="L142" s="114">
        <f>J142+K142</f>
        <v>0</v>
      </c>
      <c r="M142" s="320"/>
      <c r="N142" s="60"/>
      <c r="O142" s="114">
        <f>M142+N142</f>
        <v>0</v>
      </c>
      <c r="P142" s="367"/>
    </row>
    <row r="143" spans="1:16" ht="24" hidden="1" x14ac:dyDescent="0.25">
      <c r="A143" s="38">
        <v>2344</v>
      </c>
      <c r="B143" s="57" t="s">
        <v>124</v>
      </c>
      <c r="C143" s="58">
        <f t="shared" si="23"/>
        <v>0</v>
      </c>
      <c r="D143" s="229"/>
      <c r="E143" s="389"/>
      <c r="F143" s="400">
        <f>D143+E143</f>
        <v>0</v>
      </c>
      <c r="G143" s="229"/>
      <c r="H143" s="261"/>
      <c r="I143" s="114">
        <f>G143+H143</f>
        <v>0</v>
      </c>
      <c r="J143" s="261"/>
      <c r="K143" s="60"/>
      <c r="L143" s="114">
        <f>J143+K143</f>
        <v>0</v>
      </c>
      <c r="M143" s="320"/>
      <c r="N143" s="60"/>
      <c r="O143" s="114">
        <f>M143+N143</f>
        <v>0</v>
      </c>
      <c r="P143" s="367"/>
    </row>
    <row r="144" spans="1:16" ht="24" hidden="1" x14ac:dyDescent="0.25">
      <c r="A144" s="107">
        <v>2350</v>
      </c>
      <c r="B144" s="78" t="s">
        <v>125</v>
      </c>
      <c r="C144" s="84">
        <f t="shared" si="23"/>
        <v>0</v>
      </c>
      <c r="D144" s="132">
        <f t="shared" ref="D144:O144" si="43">SUM(D145:D150)</f>
        <v>0</v>
      </c>
      <c r="E144" s="516">
        <f t="shared" si="43"/>
        <v>0</v>
      </c>
      <c r="F144" s="533">
        <f t="shared" si="43"/>
        <v>0</v>
      </c>
      <c r="G144" s="132">
        <f t="shared" si="43"/>
        <v>0</v>
      </c>
      <c r="H144" s="205">
        <f t="shared" si="43"/>
        <v>0</v>
      </c>
      <c r="I144" s="109">
        <f t="shared" si="43"/>
        <v>0</v>
      </c>
      <c r="J144" s="205">
        <f t="shared" si="43"/>
        <v>0</v>
      </c>
      <c r="K144" s="108">
        <f t="shared" si="43"/>
        <v>0</v>
      </c>
      <c r="L144" s="109">
        <f t="shared" si="43"/>
        <v>0</v>
      </c>
      <c r="M144" s="84">
        <f t="shared" si="43"/>
        <v>0</v>
      </c>
      <c r="N144" s="108">
        <f t="shared" si="43"/>
        <v>0</v>
      </c>
      <c r="O144" s="109">
        <f t="shared" si="43"/>
        <v>0</v>
      </c>
      <c r="P144" s="692"/>
    </row>
    <row r="145" spans="1:16" hidden="1" x14ac:dyDescent="0.25">
      <c r="A145" s="33">
        <v>2351</v>
      </c>
      <c r="B145" s="52" t="s">
        <v>126</v>
      </c>
      <c r="C145" s="53">
        <f t="shared" si="23"/>
        <v>0</v>
      </c>
      <c r="D145" s="228"/>
      <c r="E145" s="393"/>
      <c r="F145" s="411">
        <f t="shared" ref="F145:F150" si="44">D145+E145</f>
        <v>0</v>
      </c>
      <c r="G145" s="228"/>
      <c r="H145" s="260"/>
      <c r="I145" s="120">
        <f t="shared" ref="I145:I150" si="45">G145+H145</f>
        <v>0</v>
      </c>
      <c r="J145" s="260"/>
      <c r="K145" s="55"/>
      <c r="L145" s="120">
        <f t="shared" ref="L145:L150" si="46">J145+K145</f>
        <v>0</v>
      </c>
      <c r="M145" s="319"/>
      <c r="N145" s="55"/>
      <c r="O145" s="120">
        <f t="shared" ref="O145:O150" si="47">M145+N145</f>
        <v>0</v>
      </c>
      <c r="P145" s="366"/>
    </row>
    <row r="146" spans="1:16" hidden="1" x14ac:dyDescent="0.25">
      <c r="A146" s="38">
        <v>2352</v>
      </c>
      <c r="B146" s="57" t="s">
        <v>127</v>
      </c>
      <c r="C146" s="58">
        <f t="shared" si="23"/>
        <v>0</v>
      </c>
      <c r="D146" s="229"/>
      <c r="E146" s="389"/>
      <c r="F146" s="400">
        <f t="shared" si="44"/>
        <v>0</v>
      </c>
      <c r="G146" s="229"/>
      <c r="H146" s="261"/>
      <c r="I146" s="114">
        <f t="shared" si="45"/>
        <v>0</v>
      </c>
      <c r="J146" s="261"/>
      <c r="K146" s="60"/>
      <c r="L146" s="114">
        <f t="shared" si="46"/>
        <v>0</v>
      </c>
      <c r="M146" s="320"/>
      <c r="N146" s="60"/>
      <c r="O146" s="114">
        <f t="shared" si="47"/>
        <v>0</v>
      </c>
      <c r="P146" s="367"/>
    </row>
    <row r="147" spans="1:16" ht="24" hidden="1" x14ac:dyDescent="0.25">
      <c r="A147" s="38">
        <v>2353</v>
      </c>
      <c r="B147" s="57" t="s">
        <v>128</v>
      </c>
      <c r="C147" s="58">
        <f t="shared" si="23"/>
        <v>0</v>
      </c>
      <c r="D147" s="229"/>
      <c r="E147" s="389"/>
      <c r="F147" s="400">
        <f t="shared" si="44"/>
        <v>0</v>
      </c>
      <c r="G147" s="229"/>
      <c r="H147" s="261"/>
      <c r="I147" s="114">
        <f t="shared" si="45"/>
        <v>0</v>
      </c>
      <c r="J147" s="261"/>
      <c r="K147" s="60"/>
      <c r="L147" s="114">
        <f t="shared" si="46"/>
        <v>0</v>
      </c>
      <c r="M147" s="320"/>
      <c r="N147" s="60"/>
      <c r="O147" s="114">
        <f t="shared" si="47"/>
        <v>0</v>
      </c>
      <c r="P147" s="367"/>
    </row>
    <row r="148" spans="1:16" ht="24" hidden="1" x14ac:dyDescent="0.25">
      <c r="A148" s="38">
        <v>2354</v>
      </c>
      <c r="B148" s="57" t="s">
        <v>129</v>
      </c>
      <c r="C148" s="58">
        <f t="shared" si="23"/>
        <v>0</v>
      </c>
      <c r="D148" s="229"/>
      <c r="E148" s="389"/>
      <c r="F148" s="400">
        <f t="shared" si="44"/>
        <v>0</v>
      </c>
      <c r="G148" s="229"/>
      <c r="H148" s="261"/>
      <c r="I148" s="114">
        <f t="shared" si="45"/>
        <v>0</v>
      </c>
      <c r="J148" s="261"/>
      <c r="K148" s="60"/>
      <c r="L148" s="114">
        <f t="shared" si="46"/>
        <v>0</v>
      </c>
      <c r="M148" s="320"/>
      <c r="N148" s="60"/>
      <c r="O148" s="114">
        <f t="shared" si="47"/>
        <v>0</v>
      </c>
      <c r="P148" s="367"/>
    </row>
    <row r="149" spans="1:16" ht="24" hidden="1" x14ac:dyDescent="0.25">
      <c r="A149" s="38">
        <v>2355</v>
      </c>
      <c r="B149" s="57" t="s">
        <v>130</v>
      </c>
      <c r="C149" s="58">
        <f t="shared" ref="C149:C212" si="48">F149+I149+L149+O149</f>
        <v>0</v>
      </c>
      <c r="D149" s="229"/>
      <c r="E149" s="389"/>
      <c r="F149" s="400">
        <f t="shared" si="44"/>
        <v>0</v>
      </c>
      <c r="G149" s="229"/>
      <c r="H149" s="261"/>
      <c r="I149" s="114">
        <f t="shared" si="45"/>
        <v>0</v>
      </c>
      <c r="J149" s="261"/>
      <c r="K149" s="60"/>
      <c r="L149" s="114">
        <f t="shared" si="46"/>
        <v>0</v>
      </c>
      <c r="M149" s="320"/>
      <c r="N149" s="60"/>
      <c r="O149" s="114">
        <f t="shared" si="47"/>
        <v>0</v>
      </c>
      <c r="P149" s="367"/>
    </row>
    <row r="150" spans="1:16" ht="24" hidden="1" x14ac:dyDescent="0.25">
      <c r="A150" s="38">
        <v>2359</v>
      </c>
      <c r="B150" s="57" t="s">
        <v>131</v>
      </c>
      <c r="C150" s="58">
        <f t="shared" si="48"/>
        <v>0</v>
      </c>
      <c r="D150" s="229"/>
      <c r="E150" s="389"/>
      <c r="F150" s="400">
        <f t="shared" si="44"/>
        <v>0</v>
      </c>
      <c r="G150" s="229"/>
      <c r="H150" s="261"/>
      <c r="I150" s="114">
        <f t="shared" si="45"/>
        <v>0</v>
      </c>
      <c r="J150" s="261"/>
      <c r="K150" s="60"/>
      <c r="L150" s="114">
        <f t="shared" si="46"/>
        <v>0</v>
      </c>
      <c r="M150" s="320"/>
      <c r="N150" s="60"/>
      <c r="O150" s="114">
        <f t="shared" si="47"/>
        <v>0</v>
      </c>
      <c r="P150" s="367"/>
    </row>
    <row r="151" spans="1:16" ht="24.75" hidden="1" customHeight="1" x14ac:dyDescent="0.25">
      <c r="A151" s="112">
        <v>2360</v>
      </c>
      <c r="B151" s="57" t="s">
        <v>132</v>
      </c>
      <c r="C151" s="58">
        <f t="shared" si="48"/>
        <v>0</v>
      </c>
      <c r="D151" s="230">
        <f t="shared" ref="D151:O151" si="49">SUM(D152:D158)</f>
        <v>0</v>
      </c>
      <c r="E151" s="392">
        <f t="shared" si="49"/>
        <v>0</v>
      </c>
      <c r="F151" s="400">
        <f t="shared" si="49"/>
        <v>0</v>
      </c>
      <c r="G151" s="230">
        <f t="shared" si="49"/>
        <v>0</v>
      </c>
      <c r="H151" s="121">
        <f t="shared" si="49"/>
        <v>0</v>
      </c>
      <c r="I151" s="114">
        <f t="shared" si="49"/>
        <v>0</v>
      </c>
      <c r="J151" s="121">
        <f t="shared" si="49"/>
        <v>0</v>
      </c>
      <c r="K151" s="113">
        <f t="shared" si="49"/>
        <v>0</v>
      </c>
      <c r="L151" s="114">
        <f t="shared" si="49"/>
        <v>0</v>
      </c>
      <c r="M151" s="58">
        <f t="shared" si="49"/>
        <v>0</v>
      </c>
      <c r="N151" s="113">
        <f t="shared" si="49"/>
        <v>0</v>
      </c>
      <c r="O151" s="114">
        <f t="shared" si="49"/>
        <v>0</v>
      </c>
      <c r="P151" s="367"/>
    </row>
    <row r="152" spans="1:16" hidden="1" x14ac:dyDescent="0.25">
      <c r="A152" s="37">
        <v>2361</v>
      </c>
      <c r="B152" s="57" t="s">
        <v>133</v>
      </c>
      <c r="C152" s="58">
        <f t="shared" si="48"/>
        <v>0</v>
      </c>
      <c r="D152" s="229"/>
      <c r="E152" s="389"/>
      <c r="F152" s="400">
        <f t="shared" ref="F152:F159" si="50">D152+E152</f>
        <v>0</v>
      </c>
      <c r="G152" s="229"/>
      <c r="H152" s="261"/>
      <c r="I152" s="114">
        <f t="shared" ref="I152:I159" si="51">G152+H152</f>
        <v>0</v>
      </c>
      <c r="J152" s="261"/>
      <c r="K152" s="60"/>
      <c r="L152" s="114">
        <f t="shared" ref="L152:L159" si="52">J152+K152</f>
        <v>0</v>
      </c>
      <c r="M152" s="320"/>
      <c r="N152" s="60"/>
      <c r="O152" s="114">
        <f t="shared" ref="O152:O159" si="53">M152+N152</f>
        <v>0</v>
      </c>
      <c r="P152" s="367"/>
    </row>
    <row r="153" spans="1:16" ht="24" hidden="1" x14ac:dyDescent="0.25">
      <c r="A153" s="37">
        <v>2362</v>
      </c>
      <c r="B153" s="57" t="s">
        <v>134</v>
      </c>
      <c r="C153" s="58">
        <f t="shared" si="48"/>
        <v>0</v>
      </c>
      <c r="D153" s="229"/>
      <c r="E153" s="389"/>
      <c r="F153" s="400">
        <f t="shared" si="50"/>
        <v>0</v>
      </c>
      <c r="G153" s="229"/>
      <c r="H153" s="261"/>
      <c r="I153" s="114">
        <f t="shared" si="51"/>
        <v>0</v>
      </c>
      <c r="J153" s="261"/>
      <c r="K153" s="60"/>
      <c r="L153" s="114">
        <f t="shared" si="52"/>
        <v>0</v>
      </c>
      <c r="M153" s="320"/>
      <c r="N153" s="60"/>
      <c r="O153" s="114">
        <f t="shared" si="53"/>
        <v>0</v>
      </c>
      <c r="P153" s="367"/>
    </row>
    <row r="154" spans="1:16" hidden="1" x14ac:dyDescent="0.25">
      <c r="A154" s="37">
        <v>2363</v>
      </c>
      <c r="B154" s="57" t="s">
        <v>135</v>
      </c>
      <c r="C154" s="58">
        <f t="shared" si="48"/>
        <v>0</v>
      </c>
      <c r="D154" s="229"/>
      <c r="E154" s="389"/>
      <c r="F154" s="400">
        <f t="shared" si="50"/>
        <v>0</v>
      </c>
      <c r="G154" s="229"/>
      <c r="H154" s="261"/>
      <c r="I154" s="114">
        <f t="shared" si="51"/>
        <v>0</v>
      </c>
      <c r="J154" s="261"/>
      <c r="K154" s="60"/>
      <c r="L154" s="114">
        <f t="shared" si="52"/>
        <v>0</v>
      </c>
      <c r="M154" s="320"/>
      <c r="N154" s="60"/>
      <c r="O154" s="114">
        <f t="shared" si="53"/>
        <v>0</v>
      </c>
      <c r="P154" s="367"/>
    </row>
    <row r="155" spans="1:16" hidden="1" x14ac:dyDescent="0.25">
      <c r="A155" s="37">
        <v>2364</v>
      </c>
      <c r="B155" s="57" t="s">
        <v>136</v>
      </c>
      <c r="C155" s="58">
        <f t="shared" si="48"/>
        <v>0</v>
      </c>
      <c r="D155" s="229"/>
      <c r="E155" s="389"/>
      <c r="F155" s="400">
        <f t="shared" si="50"/>
        <v>0</v>
      </c>
      <c r="G155" s="229"/>
      <c r="H155" s="261"/>
      <c r="I155" s="114">
        <f t="shared" si="51"/>
        <v>0</v>
      </c>
      <c r="J155" s="261"/>
      <c r="K155" s="60"/>
      <c r="L155" s="114">
        <f t="shared" si="52"/>
        <v>0</v>
      </c>
      <c r="M155" s="320"/>
      <c r="N155" s="60"/>
      <c r="O155" s="114">
        <f t="shared" si="53"/>
        <v>0</v>
      </c>
      <c r="P155" s="367"/>
    </row>
    <row r="156" spans="1:16" ht="12.75" hidden="1" customHeight="1" x14ac:dyDescent="0.25">
      <c r="A156" s="37">
        <v>2365</v>
      </c>
      <c r="B156" s="57" t="s">
        <v>137</v>
      </c>
      <c r="C156" s="58">
        <f t="shared" si="48"/>
        <v>0</v>
      </c>
      <c r="D156" s="229"/>
      <c r="E156" s="389"/>
      <c r="F156" s="400">
        <f t="shared" si="50"/>
        <v>0</v>
      </c>
      <c r="G156" s="229"/>
      <c r="H156" s="261"/>
      <c r="I156" s="114">
        <f t="shared" si="51"/>
        <v>0</v>
      </c>
      <c r="J156" s="261"/>
      <c r="K156" s="60"/>
      <c r="L156" s="114">
        <f t="shared" si="52"/>
        <v>0</v>
      </c>
      <c r="M156" s="320"/>
      <c r="N156" s="60"/>
      <c r="O156" s="114">
        <f t="shared" si="53"/>
        <v>0</v>
      </c>
      <c r="P156" s="367"/>
    </row>
    <row r="157" spans="1:16" ht="36" hidden="1" x14ac:dyDescent="0.25">
      <c r="A157" s="37">
        <v>2366</v>
      </c>
      <c r="B157" s="57" t="s">
        <v>138</v>
      </c>
      <c r="C157" s="58">
        <f t="shared" si="48"/>
        <v>0</v>
      </c>
      <c r="D157" s="229"/>
      <c r="E157" s="389"/>
      <c r="F157" s="400">
        <f t="shared" si="50"/>
        <v>0</v>
      </c>
      <c r="G157" s="229"/>
      <c r="H157" s="261"/>
      <c r="I157" s="114">
        <f t="shared" si="51"/>
        <v>0</v>
      </c>
      <c r="J157" s="261"/>
      <c r="K157" s="60"/>
      <c r="L157" s="114">
        <f t="shared" si="52"/>
        <v>0</v>
      </c>
      <c r="M157" s="320"/>
      <c r="N157" s="60"/>
      <c r="O157" s="114">
        <f t="shared" si="53"/>
        <v>0</v>
      </c>
      <c r="P157" s="367"/>
    </row>
    <row r="158" spans="1:16" ht="48" hidden="1" x14ac:dyDescent="0.25">
      <c r="A158" s="37">
        <v>2369</v>
      </c>
      <c r="B158" s="57" t="s">
        <v>139</v>
      </c>
      <c r="C158" s="58">
        <f t="shared" si="48"/>
        <v>0</v>
      </c>
      <c r="D158" s="229"/>
      <c r="E158" s="389"/>
      <c r="F158" s="400">
        <f t="shared" si="50"/>
        <v>0</v>
      </c>
      <c r="G158" s="229"/>
      <c r="H158" s="261"/>
      <c r="I158" s="114">
        <f t="shared" si="51"/>
        <v>0</v>
      </c>
      <c r="J158" s="261"/>
      <c r="K158" s="60"/>
      <c r="L158" s="114">
        <f t="shared" si="52"/>
        <v>0</v>
      </c>
      <c r="M158" s="320"/>
      <c r="N158" s="60"/>
      <c r="O158" s="114">
        <f t="shared" si="53"/>
        <v>0</v>
      </c>
      <c r="P158" s="367"/>
    </row>
    <row r="159" spans="1:16" hidden="1" x14ac:dyDescent="0.25">
      <c r="A159" s="107">
        <v>2370</v>
      </c>
      <c r="B159" s="78" t="s">
        <v>140</v>
      </c>
      <c r="C159" s="84">
        <f t="shared" si="48"/>
        <v>0</v>
      </c>
      <c r="D159" s="231"/>
      <c r="E159" s="519"/>
      <c r="F159" s="533">
        <f t="shared" si="50"/>
        <v>0</v>
      </c>
      <c r="G159" s="231"/>
      <c r="H159" s="262"/>
      <c r="I159" s="109">
        <f t="shared" si="51"/>
        <v>0</v>
      </c>
      <c r="J159" s="262"/>
      <c r="K159" s="115"/>
      <c r="L159" s="109">
        <f t="shared" si="52"/>
        <v>0</v>
      </c>
      <c r="M159" s="321"/>
      <c r="N159" s="115"/>
      <c r="O159" s="109">
        <f t="shared" si="53"/>
        <v>0</v>
      </c>
      <c r="P159" s="692"/>
    </row>
    <row r="160" spans="1:16" hidden="1" x14ac:dyDescent="0.25">
      <c r="A160" s="107">
        <v>2380</v>
      </c>
      <c r="B160" s="78" t="s">
        <v>141</v>
      </c>
      <c r="C160" s="84">
        <f t="shared" si="48"/>
        <v>0</v>
      </c>
      <c r="D160" s="132">
        <f t="shared" ref="D160:O160" si="54">SUM(D161:D162)</f>
        <v>0</v>
      </c>
      <c r="E160" s="516">
        <f t="shared" si="54"/>
        <v>0</v>
      </c>
      <c r="F160" s="533">
        <f t="shared" si="54"/>
        <v>0</v>
      </c>
      <c r="G160" s="132">
        <f t="shared" si="54"/>
        <v>0</v>
      </c>
      <c r="H160" s="205">
        <f t="shared" si="54"/>
        <v>0</v>
      </c>
      <c r="I160" s="109">
        <f t="shared" si="54"/>
        <v>0</v>
      </c>
      <c r="J160" s="205">
        <f t="shared" si="54"/>
        <v>0</v>
      </c>
      <c r="K160" s="108">
        <f t="shared" si="54"/>
        <v>0</v>
      </c>
      <c r="L160" s="109">
        <f t="shared" si="54"/>
        <v>0</v>
      </c>
      <c r="M160" s="84">
        <f t="shared" si="54"/>
        <v>0</v>
      </c>
      <c r="N160" s="108">
        <f t="shared" si="54"/>
        <v>0</v>
      </c>
      <c r="O160" s="109">
        <f t="shared" si="54"/>
        <v>0</v>
      </c>
      <c r="P160" s="692"/>
    </row>
    <row r="161" spans="1:16" hidden="1" x14ac:dyDescent="0.25">
      <c r="A161" s="32">
        <v>2381</v>
      </c>
      <c r="B161" s="52" t="s">
        <v>142</v>
      </c>
      <c r="C161" s="53">
        <f t="shared" si="48"/>
        <v>0</v>
      </c>
      <c r="D161" s="228"/>
      <c r="E161" s="393"/>
      <c r="F161" s="411">
        <f>D161+E161</f>
        <v>0</v>
      </c>
      <c r="G161" s="228"/>
      <c r="H161" s="260"/>
      <c r="I161" s="120">
        <f>G161+H161</f>
        <v>0</v>
      </c>
      <c r="J161" s="260"/>
      <c r="K161" s="55"/>
      <c r="L161" s="120">
        <f>J161+K161</f>
        <v>0</v>
      </c>
      <c r="M161" s="319"/>
      <c r="N161" s="55"/>
      <c r="O161" s="120">
        <f>M161+N161</f>
        <v>0</v>
      </c>
      <c r="P161" s="366"/>
    </row>
    <row r="162" spans="1:16" ht="24" hidden="1" x14ac:dyDescent="0.25">
      <c r="A162" s="37">
        <v>2389</v>
      </c>
      <c r="B162" s="57" t="s">
        <v>143</v>
      </c>
      <c r="C162" s="58">
        <f t="shared" si="48"/>
        <v>0</v>
      </c>
      <c r="D162" s="229"/>
      <c r="E162" s="389"/>
      <c r="F162" s="400">
        <f>D162+E162</f>
        <v>0</v>
      </c>
      <c r="G162" s="229"/>
      <c r="H162" s="261"/>
      <c r="I162" s="114">
        <f>G162+H162</f>
        <v>0</v>
      </c>
      <c r="J162" s="261"/>
      <c r="K162" s="60"/>
      <c r="L162" s="114">
        <f>J162+K162</f>
        <v>0</v>
      </c>
      <c r="M162" s="320"/>
      <c r="N162" s="60"/>
      <c r="O162" s="114">
        <f>M162+N162</f>
        <v>0</v>
      </c>
      <c r="P162" s="367"/>
    </row>
    <row r="163" spans="1:16" hidden="1" x14ac:dyDescent="0.25">
      <c r="A163" s="107">
        <v>2390</v>
      </c>
      <c r="B163" s="78" t="s">
        <v>144</v>
      </c>
      <c r="C163" s="84">
        <f t="shared" si="48"/>
        <v>0</v>
      </c>
      <c r="D163" s="231"/>
      <c r="E163" s="519"/>
      <c r="F163" s="533">
        <f>D163+E163</f>
        <v>0</v>
      </c>
      <c r="G163" s="231"/>
      <c r="H163" s="262"/>
      <c r="I163" s="109">
        <f>G163+H163</f>
        <v>0</v>
      </c>
      <c r="J163" s="262"/>
      <c r="K163" s="115"/>
      <c r="L163" s="109">
        <f>J163+K163</f>
        <v>0</v>
      </c>
      <c r="M163" s="321"/>
      <c r="N163" s="115"/>
      <c r="O163" s="109">
        <f>M163+N163</f>
        <v>0</v>
      </c>
      <c r="P163" s="692"/>
    </row>
    <row r="164" spans="1:16" hidden="1" x14ac:dyDescent="0.25">
      <c r="A164" s="46">
        <v>2400</v>
      </c>
      <c r="B164" s="105" t="s">
        <v>145</v>
      </c>
      <c r="C164" s="47">
        <f t="shared" si="48"/>
        <v>0</v>
      </c>
      <c r="D164" s="233"/>
      <c r="E164" s="603"/>
      <c r="F164" s="402">
        <f>D164+E164</f>
        <v>0</v>
      </c>
      <c r="G164" s="233"/>
      <c r="H164" s="264"/>
      <c r="I164" s="117">
        <f>G164+H164</f>
        <v>0</v>
      </c>
      <c r="J164" s="264"/>
      <c r="K164" s="122"/>
      <c r="L164" s="117">
        <f>J164+K164</f>
        <v>0</v>
      </c>
      <c r="M164" s="322"/>
      <c r="N164" s="122"/>
      <c r="O164" s="117">
        <f>M164+N164</f>
        <v>0</v>
      </c>
      <c r="P164" s="693"/>
    </row>
    <row r="165" spans="1:16" ht="24" hidden="1" x14ac:dyDescent="0.25">
      <c r="A165" s="46">
        <v>2500</v>
      </c>
      <c r="B165" s="105" t="s">
        <v>146</v>
      </c>
      <c r="C165" s="47">
        <f t="shared" si="48"/>
        <v>0</v>
      </c>
      <c r="D165" s="227">
        <f>SUM(D166,D171)</f>
        <v>0</v>
      </c>
      <c r="E165" s="387">
        <f t="shared" ref="E165:O165" si="55">SUM(E166,E171)</f>
        <v>0</v>
      </c>
      <c r="F165" s="402">
        <f t="shared" si="55"/>
        <v>0</v>
      </c>
      <c r="G165" s="227">
        <f t="shared" si="55"/>
        <v>0</v>
      </c>
      <c r="H165" s="106">
        <f t="shared" si="55"/>
        <v>0</v>
      </c>
      <c r="I165" s="117">
        <f t="shared" si="55"/>
        <v>0</v>
      </c>
      <c r="J165" s="106">
        <f t="shared" si="55"/>
        <v>0</v>
      </c>
      <c r="K165" s="50">
        <f t="shared" si="55"/>
        <v>0</v>
      </c>
      <c r="L165" s="117">
        <f t="shared" si="55"/>
        <v>0</v>
      </c>
      <c r="M165" s="130">
        <f t="shared" si="55"/>
        <v>0</v>
      </c>
      <c r="N165" s="131">
        <f t="shared" si="55"/>
        <v>0</v>
      </c>
      <c r="O165" s="289">
        <f t="shared" si="55"/>
        <v>0</v>
      </c>
      <c r="P165" s="701"/>
    </row>
    <row r="166" spans="1:16" ht="16.5" hidden="1" customHeight="1" x14ac:dyDescent="0.25">
      <c r="A166" s="581">
        <v>2510</v>
      </c>
      <c r="B166" s="52" t="s">
        <v>147</v>
      </c>
      <c r="C166" s="53">
        <f t="shared" si="48"/>
        <v>0</v>
      </c>
      <c r="D166" s="232">
        <f>SUM(D167:D170)</f>
        <v>0</v>
      </c>
      <c r="E166" s="388">
        <f t="shared" ref="E166:O166" si="56">SUM(E167:E170)</f>
        <v>0</v>
      </c>
      <c r="F166" s="411">
        <f t="shared" si="56"/>
        <v>0</v>
      </c>
      <c r="G166" s="232">
        <f t="shared" si="56"/>
        <v>0</v>
      </c>
      <c r="H166" s="263">
        <f t="shared" si="56"/>
        <v>0</v>
      </c>
      <c r="I166" s="120">
        <f t="shared" si="56"/>
        <v>0</v>
      </c>
      <c r="J166" s="263">
        <f t="shared" si="56"/>
        <v>0</v>
      </c>
      <c r="K166" s="119">
        <f t="shared" si="56"/>
        <v>0</v>
      </c>
      <c r="L166" s="120">
        <f t="shared" si="56"/>
        <v>0</v>
      </c>
      <c r="M166" s="64">
        <f t="shared" si="56"/>
        <v>0</v>
      </c>
      <c r="N166" s="299">
        <f t="shared" si="56"/>
        <v>0</v>
      </c>
      <c r="O166" s="304">
        <f t="shared" si="56"/>
        <v>0</v>
      </c>
      <c r="P166" s="702"/>
    </row>
    <row r="167" spans="1:16" ht="24" hidden="1" x14ac:dyDescent="0.25">
      <c r="A167" s="38">
        <v>2512</v>
      </c>
      <c r="B167" s="57" t="s">
        <v>148</v>
      </c>
      <c r="C167" s="58">
        <f t="shared" si="48"/>
        <v>0</v>
      </c>
      <c r="D167" s="229"/>
      <c r="E167" s="389"/>
      <c r="F167" s="400">
        <f t="shared" ref="F167:F172" si="57">D167+E167</f>
        <v>0</v>
      </c>
      <c r="G167" s="229"/>
      <c r="H167" s="261"/>
      <c r="I167" s="114">
        <f t="shared" ref="I167:I172" si="58">G167+H167</f>
        <v>0</v>
      </c>
      <c r="J167" s="261"/>
      <c r="K167" s="60"/>
      <c r="L167" s="114">
        <f t="shared" ref="L167:L172" si="59">J167+K167</f>
        <v>0</v>
      </c>
      <c r="M167" s="320"/>
      <c r="N167" s="60"/>
      <c r="O167" s="114">
        <f t="shared" ref="O167:O172" si="60">M167+N167</f>
        <v>0</v>
      </c>
      <c r="P167" s="367"/>
    </row>
    <row r="168" spans="1:16" ht="36" hidden="1" x14ac:dyDescent="0.25">
      <c r="A168" s="38">
        <v>2513</v>
      </c>
      <c r="B168" s="57" t="s">
        <v>149</v>
      </c>
      <c r="C168" s="58">
        <f t="shared" si="48"/>
        <v>0</v>
      </c>
      <c r="D168" s="229"/>
      <c r="E168" s="389"/>
      <c r="F168" s="400">
        <f t="shared" si="57"/>
        <v>0</v>
      </c>
      <c r="G168" s="229"/>
      <c r="H168" s="261"/>
      <c r="I168" s="114">
        <f t="shared" si="58"/>
        <v>0</v>
      </c>
      <c r="J168" s="261"/>
      <c r="K168" s="60"/>
      <c r="L168" s="114">
        <f t="shared" si="59"/>
        <v>0</v>
      </c>
      <c r="M168" s="320"/>
      <c r="N168" s="60"/>
      <c r="O168" s="114">
        <f t="shared" si="60"/>
        <v>0</v>
      </c>
      <c r="P168" s="367"/>
    </row>
    <row r="169" spans="1:16" ht="24" hidden="1" x14ac:dyDescent="0.25">
      <c r="A169" s="38">
        <v>2515</v>
      </c>
      <c r="B169" s="57" t="s">
        <v>150</v>
      </c>
      <c r="C169" s="58">
        <f t="shared" si="48"/>
        <v>0</v>
      </c>
      <c r="D169" s="229"/>
      <c r="E169" s="389"/>
      <c r="F169" s="400">
        <f t="shared" si="57"/>
        <v>0</v>
      </c>
      <c r="G169" s="229"/>
      <c r="H169" s="261"/>
      <c r="I169" s="114">
        <f t="shared" si="58"/>
        <v>0</v>
      </c>
      <c r="J169" s="261"/>
      <c r="K169" s="60"/>
      <c r="L169" s="114">
        <f t="shared" si="59"/>
        <v>0</v>
      </c>
      <c r="M169" s="320"/>
      <c r="N169" s="60"/>
      <c r="O169" s="114">
        <f t="shared" si="60"/>
        <v>0</v>
      </c>
      <c r="P169" s="367"/>
    </row>
    <row r="170" spans="1:16" ht="24" hidden="1" x14ac:dyDescent="0.25">
      <c r="A170" s="38">
        <v>2519</v>
      </c>
      <c r="B170" s="57" t="s">
        <v>151</v>
      </c>
      <c r="C170" s="58">
        <f t="shared" si="48"/>
        <v>0</v>
      </c>
      <c r="D170" s="229"/>
      <c r="E170" s="389"/>
      <c r="F170" s="400">
        <f t="shared" si="57"/>
        <v>0</v>
      </c>
      <c r="G170" s="229"/>
      <c r="H170" s="261"/>
      <c r="I170" s="114">
        <f t="shared" si="58"/>
        <v>0</v>
      </c>
      <c r="J170" s="261"/>
      <c r="K170" s="60"/>
      <c r="L170" s="114">
        <f t="shared" si="59"/>
        <v>0</v>
      </c>
      <c r="M170" s="320"/>
      <c r="N170" s="60"/>
      <c r="O170" s="114">
        <f t="shared" si="60"/>
        <v>0</v>
      </c>
      <c r="P170" s="367"/>
    </row>
    <row r="171" spans="1:16" ht="24" hidden="1" x14ac:dyDescent="0.25">
      <c r="A171" s="112">
        <v>2520</v>
      </c>
      <c r="B171" s="57" t="s">
        <v>152</v>
      </c>
      <c r="C171" s="58">
        <f t="shared" si="48"/>
        <v>0</v>
      </c>
      <c r="D171" s="229"/>
      <c r="E171" s="389"/>
      <c r="F171" s="400">
        <f t="shared" si="57"/>
        <v>0</v>
      </c>
      <c r="G171" s="229"/>
      <c r="H171" s="261"/>
      <c r="I171" s="114">
        <f t="shared" si="58"/>
        <v>0</v>
      </c>
      <c r="J171" s="261"/>
      <c r="K171" s="60"/>
      <c r="L171" s="114">
        <f t="shared" si="59"/>
        <v>0</v>
      </c>
      <c r="M171" s="320"/>
      <c r="N171" s="60"/>
      <c r="O171" s="114">
        <f t="shared" si="60"/>
        <v>0</v>
      </c>
      <c r="P171" s="367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48"/>
        <v>0</v>
      </c>
      <c r="D172" s="212"/>
      <c r="E172" s="590"/>
      <c r="F172" s="552">
        <f t="shared" si="57"/>
        <v>0</v>
      </c>
      <c r="G172" s="212"/>
      <c r="H172" s="247"/>
      <c r="I172" s="353">
        <f t="shared" si="58"/>
        <v>0</v>
      </c>
      <c r="J172" s="247"/>
      <c r="K172" s="35"/>
      <c r="L172" s="353">
        <f t="shared" si="59"/>
        <v>0</v>
      </c>
      <c r="M172" s="310"/>
      <c r="N172" s="35"/>
      <c r="O172" s="353">
        <f t="shared" si="60"/>
        <v>0</v>
      </c>
      <c r="P172" s="703"/>
    </row>
    <row r="173" spans="1:16" hidden="1" x14ac:dyDescent="0.25">
      <c r="A173" s="101">
        <v>3000</v>
      </c>
      <c r="B173" s="101" t="s">
        <v>154</v>
      </c>
      <c r="C173" s="102">
        <f t="shared" si="48"/>
        <v>0</v>
      </c>
      <c r="D173" s="226">
        <f t="shared" ref="D173:O173" si="61">SUM(D174,D184)</f>
        <v>0</v>
      </c>
      <c r="E173" s="386">
        <f t="shared" si="61"/>
        <v>0</v>
      </c>
      <c r="F173" s="410">
        <f t="shared" si="61"/>
        <v>0</v>
      </c>
      <c r="G173" s="226">
        <f t="shared" si="61"/>
        <v>0</v>
      </c>
      <c r="H173" s="259">
        <f t="shared" si="61"/>
        <v>0</v>
      </c>
      <c r="I173" s="104">
        <f t="shared" si="61"/>
        <v>0</v>
      </c>
      <c r="J173" s="259">
        <f t="shared" si="61"/>
        <v>0</v>
      </c>
      <c r="K173" s="103">
        <f t="shared" si="61"/>
        <v>0</v>
      </c>
      <c r="L173" s="104">
        <f t="shared" si="61"/>
        <v>0</v>
      </c>
      <c r="M173" s="102">
        <f t="shared" si="61"/>
        <v>0</v>
      </c>
      <c r="N173" s="103">
        <f t="shared" si="61"/>
        <v>0</v>
      </c>
      <c r="O173" s="104">
        <f t="shared" si="61"/>
        <v>0</v>
      </c>
      <c r="P173" s="694"/>
    </row>
    <row r="174" spans="1:16" ht="24" hidden="1" x14ac:dyDescent="0.25">
      <c r="A174" s="46">
        <v>3200</v>
      </c>
      <c r="B174" s="125" t="s">
        <v>155</v>
      </c>
      <c r="C174" s="47">
        <f t="shared" si="48"/>
        <v>0</v>
      </c>
      <c r="D174" s="227">
        <f>SUM(D175,D179)</f>
        <v>0</v>
      </c>
      <c r="E174" s="387">
        <f t="shared" ref="E174:O174" si="62">SUM(E175,E179)</f>
        <v>0</v>
      </c>
      <c r="F174" s="402">
        <f t="shared" si="62"/>
        <v>0</v>
      </c>
      <c r="G174" s="227">
        <f t="shared" si="62"/>
        <v>0</v>
      </c>
      <c r="H174" s="106">
        <f t="shared" si="62"/>
        <v>0</v>
      </c>
      <c r="I174" s="117">
        <f t="shared" si="62"/>
        <v>0</v>
      </c>
      <c r="J174" s="106">
        <f t="shared" si="62"/>
        <v>0</v>
      </c>
      <c r="K174" s="50">
        <f t="shared" si="62"/>
        <v>0</v>
      </c>
      <c r="L174" s="117">
        <f t="shared" si="62"/>
        <v>0</v>
      </c>
      <c r="M174" s="130">
        <f t="shared" si="62"/>
        <v>0</v>
      </c>
      <c r="N174" s="131">
        <f t="shared" si="62"/>
        <v>0</v>
      </c>
      <c r="O174" s="289">
        <f t="shared" si="62"/>
        <v>0</v>
      </c>
      <c r="P174" s="701"/>
    </row>
    <row r="175" spans="1:16" ht="36" hidden="1" x14ac:dyDescent="0.25">
      <c r="A175" s="581">
        <v>3260</v>
      </c>
      <c r="B175" s="52" t="s">
        <v>156</v>
      </c>
      <c r="C175" s="53">
        <f t="shared" si="48"/>
        <v>0</v>
      </c>
      <c r="D175" s="232">
        <f t="shared" ref="D175:O175" si="63">SUM(D176:D178)</f>
        <v>0</v>
      </c>
      <c r="E175" s="388">
        <f t="shared" si="63"/>
        <v>0</v>
      </c>
      <c r="F175" s="411">
        <f t="shared" si="63"/>
        <v>0</v>
      </c>
      <c r="G175" s="232">
        <f t="shared" si="63"/>
        <v>0</v>
      </c>
      <c r="H175" s="263">
        <f t="shared" si="63"/>
        <v>0</v>
      </c>
      <c r="I175" s="120">
        <f t="shared" si="63"/>
        <v>0</v>
      </c>
      <c r="J175" s="263">
        <f t="shared" si="63"/>
        <v>0</v>
      </c>
      <c r="K175" s="119">
        <f t="shared" si="63"/>
        <v>0</v>
      </c>
      <c r="L175" s="120">
        <f t="shared" si="63"/>
        <v>0</v>
      </c>
      <c r="M175" s="53">
        <f t="shared" si="63"/>
        <v>0</v>
      </c>
      <c r="N175" s="119">
        <f t="shared" si="63"/>
        <v>0</v>
      </c>
      <c r="O175" s="120">
        <f t="shared" si="63"/>
        <v>0</v>
      </c>
      <c r="P175" s="366"/>
    </row>
    <row r="176" spans="1:16" ht="24" hidden="1" x14ac:dyDescent="0.25">
      <c r="A176" s="38">
        <v>3261</v>
      </c>
      <c r="B176" s="57" t="s">
        <v>157</v>
      </c>
      <c r="C176" s="58">
        <f t="shared" si="48"/>
        <v>0</v>
      </c>
      <c r="D176" s="229"/>
      <c r="E176" s="389"/>
      <c r="F176" s="400">
        <f>D176+E176</f>
        <v>0</v>
      </c>
      <c r="G176" s="229"/>
      <c r="H176" s="261"/>
      <c r="I176" s="114">
        <f>G176+H176</f>
        <v>0</v>
      </c>
      <c r="J176" s="261"/>
      <c r="K176" s="60"/>
      <c r="L176" s="114">
        <f>J176+K176</f>
        <v>0</v>
      </c>
      <c r="M176" s="320"/>
      <c r="N176" s="60"/>
      <c r="O176" s="114">
        <f>M176+N176</f>
        <v>0</v>
      </c>
      <c r="P176" s="367"/>
    </row>
    <row r="177" spans="1:16" ht="36" hidden="1" x14ac:dyDescent="0.25">
      <c r="A177" s="38">
        <v>3262</v>
      </c>
      <c r="B177" s="57" t="s">
        <v>158</v>
      </c>
      <c r="C177" s="58">
        <f t="shared" si="48"/>
        <v>0</v>
      </c>
      <c r="D177" s="229"/>
      <c r="E177" s="389"/>
      <c r="F177" s="400">
        <f>D177+E177</f>
        <v>0</v>
      </c>
      <c r="G177" s="229"/>
      <c r="H177" s="261"/>
      <c r="I177" s="114">
        <f>G177+H177</f>
        <v>0</v>
      </c>
      <c r="J177" s="261"/>
      <c r="K177" s="60"/>
      <c r="L177" s="114">
        <f>J177+K177</f>
        <v>0</v>
      </c>
      <c r="M177" s="320"/>
      <c r="N177" s="60"/>
      <c r="O177" s="114">
        <f>M177+N177</f>
        <v>0</v>
      </c>
      <c r="P177" s="367"/>
    </row>
    <row r="178" spans="1:16" ht="24" hidden="1" x14ac:dyDescent="0.25">
      <c r="A178" s="38">
        <v>3263</v>
      </c>
      <c r="B178" s="57" t="s">
        <v>159</v>
      </c>
      <c r="C178" s="58">
        <f t="shared" si="48"/>
        <v>0</v>
      </c>
      <c r="D178" s="229"/>
      <c r="E178" s="389"/>
      <c r="F178" s="400">
        <f>D178+E178</f>
        <v>0</v>
      </c>
      <c r="G178" s="229"/>
      <c r="H178" s="261"/>
      <c r="I178" s="114">
        <f>G178+H178</f>
        <v>0</v>
      </c>
      <c r="J178" s="261"/>
      <c r="K178" s="60"/>
      <c r="L178" s="114">
        <f>J178+K178</f>
        <v>0</v>
      </c>
      <c r="M178" s="320"/>
      <c r="N178" s="60"/>
      <c r="O178" s="114">
        <f>M178+N178</f>
        <v>0</v>
      </c>
      <c r="P178" s="367"/>
    </row>
    <row r="179" spans="1:16" ht="84" hidden="1" x14ac:dyDescent="0.25">
      <c r="A179" s="581">
        <v>3290</v>
      </c>
      <c r="B179" s="52" t="s">
        <v>286</v>
      </c>
      <c r="C179" s="127">
        <f t="shared" si="48"/>
        <v>0</v>
      </c>
      <c r="D179" s="232">
        <f>SUM(D180:D183)</f>
        <v>0</v>
      </c>
      <c r="E179" s="388">
        <f t="shared" ref="E179:O179" si="64">SUM(E180:E183)</f>
        <v>0</v>
      </c>
      <c r="F179" s="411">
        <f t="shared" si="64"/>
        <v>0</v>
      </c>
      <c r="G179" s="232">
        <f t="shared" si="64"/>
        <v>0</v>
      </c>
      <c r="H179" s="263">
        <f t="shared" si="64"/>
        <v>0</v>
      </c>
      <c r="I179" s="120">
        <f t="shared" si="64"/>
        <v>0</v>
      </c>
      <c r="J179" s="263">
        <f t="shared" si="64"/>
        <v>0</v>
      </c>
      <c r="K179" s="119">
        <f t="shared" si="64"/>
        <v>0</v>
      </c>
      <c r="L179" s="120">
        <f t="shared" si="64"/>
        <v>0</v>
      </c>
      <c r="M179" s="127">
        <f t="shared" si="64"/>
        <v>0</v>
      </c>
      <c r="N179" s="300">
        <f t="shared" si="64"/>
        <v>0</v>
      </c>
      <c r="O179" s="305">
        <f t="shared" si="64"/>
        <v>0</v>
      </c>
      <c r="P179" s="704"/>
    </row>
    <row r="180" spans="1:16" ht="72" hidden="1" x14ac:dyDescent="0.25">
      <c r="A180" s="38">
        <v>3291</v>
      </c>
      <c r="B180" s="57" t="s">
        <v>160</v>
      </c>
      <c r="C180" s="58">
        <f t="shared" si="48"/>
        <v>0</v>
      </c>
      <c r="D180" s="229"/>
      <c r="E180" s="389"/>
      <c r="F180" s="400">
        <f>D180+E180</f>
        <v>0</v>
      </c>
      <c r="G180" s="229"/>
      <c r="H180" s="261"/>
      <c r="I180" s="114">
        <f>G180+H180</f>
        <v>0</v>
      </c>
      <c r="J180" s="261"/>
      <c r="K180" s="60"/>
      <c r="L180" s="114">
        <f>J180+K180</f>
        <v>0</v>
      </c>
      <c r="M180" s="320"/>
      <c r="N180" s="60"/>
      <c r="O180" s="114">
        <f>M180+N180</f>
        <v>0</v>
      </c>
      <c r="P180" s="367"/>
    </row>
    <row r="181" spans="1:16" ht="72" hidden="1" x14ac:dyDescent="0.25">
      <c r="A181" s="38">
        <v>3292</v>
      </c>
      <c r="B181" s="57" t="s">
        <v>161</v>
      </c>
      <c r="C181" s="58">
        <f t="shared" si="48"/>
        <v>0</v>
      </c>
      <c r="D181" s="229"/>
      <c r="E181" s="389"/>
      <c r="F181" s="400">
        <f>D181+E181</f>
        <v>0</v>
      </c>
      <c r="G181" s="229"/>
      <c r="H181" s="261"/>
      <c r="I181" s="114">
        <f>G181+H181</f>
        <v>0</v>
      </c>
      <c r="J181" s="261"/>
      <c r="K181" s="60"/>
      <c r="L181" s="114">
        <f>J181+K181</f>
        <v>0</v>
      </c>
      <c r="M181" s="320"/>
      <c r="N181" s="60"/>
      <c r="O181" s="114">
        <f>M181+N181</f>
        <v>0</v>
      </c>
      <c r="P181" s="367"/>
    </row>
    <row r="182" spans="1:16" ht="72" hidden="1" x14ac:dyDescent="0.25">
      <c r="A182" s="38">
        <v>3293</v>
      </c>
      <c r="B182" s="57" t="s">
        <v>162</v>
      </c>
      <c r="C182" s="58">
        <f t="shared" si="48"/>
        <v>0</v>
      </c>
      <c r="D182" s="229"/>
      <c r="E182" s="389"/>
      <c r="F182" s="400">
        <f>D182+E182</f>
        <v>0</v>
      </c>
      <c r="G182" s="229"/>
      <c r="H182" s="261"/>
      <c r="I182" s="114">
        <f>G182+H182</f>
        <v>0</v>
      </c>
      <c r="J182" s="261"/>
      <c r="K182" s="60"/>
      <c r="L182" s="114">
        <f>J182+K182</f>
        <v>0</v>
      </c>
      <c r="M182" s="320"/>
      <c r="N182" s="60"/>
      <c r="O182" s="114">
        <f>M182+N182</f>
        <v>0</v>
      </c>
      <c r="P182" s="367"/>
    </row>
    <row r="183" spans="1:16" ht="60" hidden="1" x14ac:dyDescent="0.25">
      <c r="A183" s="128">
        <v>3294</v>
      </c>
      <c r="B183" s="57" t="s">
        <v>163</v>
      </c>
      <c r="C183" s="127">
        <f t="shared" si="48"/>
        <v>0</v>
      </c>
      <c r="D183" s="234"/>
      <c r="E183" s="604"/>
      <c r="F183" s="605">
        <f>D183+E183</f>
        <v>0</v>
      </c>
      <c r="G183" s="234"/>
      <c r="H183" s="265"/>
      <c r="I183" s="305">
        <f>G183+H183</f>
        <v>0</v>
      </c>
      <c r="J183" s="265"/>
      <c r="K183" s="129"/>
      <c r="L183" s="305">
        <f>J183+K183</f>
        <v>0</v>
      </c>
      <c r="M183" s="323"/>
      <c r="N183" s="129"/>
      <c r="O183" s="305">
        <f>M183+N183</f>
        <v>0</v>
      </c>
      <c r="P183" s="704"/>
    </row>
    <row r="184" spans="1:16" ht="48" hidden="1" x14ac:dyDescent="0.25">
      <c r="A184" s="69">
        <v>3300</v>
      </c>
      <c r="B184" s="125" t="s">
        <v>164</v>
      </c>
      <c r="C184" s="130">
        <f t="shared" si="48"/>
        <v>0</v>
      </c>
      <c r="D184" s="235">
        <f>SUM(D185:D186)</f>
        <v>0</v>
      </c>
      <c r="E184" s="606">
        <f t="shared" ref="E184:O184" si="65">SUM(E185:E186)</f>
        <v>0</v>
      </c>
      <c r="F184" s="607">
        <f t="shared" si="65"/>
        <v>0</v>
      </c>
      <c r="G184" s="235">
        <f t="shared" si="65"/>
        <v>0</v>
      </c>
      <c r="H184" s="266">
        <f t="shared" si="65"/>
        <v>0</v>
      </c>
      <c r="I184" s="289">
        <f t="shared" si="65"/>
        <v>0</v>
      </c>
      <c r="J184" s="266">
        <f t="shared" si="65"/>
        <v>0</v>
      </c>
      <c r="K184" s="131">
        <f t="shared" si="65"/>
        <v>0</v>
      </c>
      <c r="L184" s="289">
        <f t="shared" si="65"/>
        <v>0</v>
      </c>
      <c r="M184" s="130">
        <f t="shared" si="65"/>
        <v>0</v>
      </c>
      <c r="N184" s="131">
        <f t="shared" si="65"/>
        <v>0</v>
      </c>
      <c r="O184" s="289">
        <f t="shared" si="65"/>
        <v>0</v>
      </c>
      <c r="P184" s="701"/>
    </row>
    <row r="185" spans="1:16" ht="48" hidden="1" x14ac:dyDescent="0.25">
      <c r="A185" s="77">
        <v>3310</v>
      </c>
      <c r="B185" s="78" t="s">
        <v>165</v>
      </c>
      <c r="C185" s="84">
        <f t="shared" si="48"/>
        <v>0</v>
      </c>
      <c r="D185" s="231"/>
      <c r="E185" s="519"/>
      <c r="F185" s="533">
        <f>D185+E185</f>
        <v>0</v>
      </c>
      <c r="G185" s="231"/>
      <c r="H185" s="262"/>
      <c r="I185" s="109">
        <f>G185+H185</f>
        <v>0</v>
      </c>
      <c r="J185" s="262"/>
      <c r="K185" s="115"/>
      <c r="L185" s="109">
        <f>J185+K185</f>
        <v>0</v>
      </c>
      <c r="M185" s="321"/>
      <c r="N185" s="115"/>
      <c r="O185" s="109">
        <f>M185+N185</f>
        <v>0</v>
      </c>
      <c r="P185" s="692"/>
    </row>
    <row r="186" spans="1:16" ht="48.75" hidden="1" customHeight="1" x14ac:dyDescent="0.25">
      <c r="A186" s="33">
        <v>3320</v>
      </c>
      <c r="B186" s="52" t="s">
        <v>166</v>
      </c>
      <c r="C186" s="53">
        <f t="shared" si="48"/>
        <v>0</v>
      </c>
      <c r="D186" s="228"/>
      <c r="E186" s="393"/>
      <c r="F186" s="411">
        <f>D186+E186</f>
        <v>0</v>
      </c>
      <c r="G186" s="228"/>
      <c r="H186" s="260"/>
      <c r="I186" s="120">
        <f>G186+H186</f>
        <v>0</v>
      </c>
      <c r="J186" s="260"/>
      <c r="K186" s="55"/>
      <c r="L186" s="120">
        <f>J186+K186</f>
        <v>0</v>
      </c>
      <c r="M186" s="319"/>
      <c r="N186" s="55"/>
      <c r="O186" s="120">
        <f>M186+N186</f>
        <v>0</v>
      </c>
      <c r="P186" s="366"/>
    </row>
    <row r="187" spans="1:16" hidden="1" x14ac:dyDescent="0.25">
      <c r="A187" s="133">
        <v>4000</v>
      </c>
      <c r="B187" s="101" t="s">
        <v>167</v>
      </c>
      <c r="C187" s="102">
        <f t="shared" si="48"/>
        <v>0</v>
      </c>
      <c r="D187" s="226">
        <f t="shared" ref="D187:O187" si="66">SUM(D188,D191)</f>
        <v>0</v>
      </c>
      <c r="E187" s="386">
        <f t="shared" si="66"/>
        <v>0</v>
      </c>
      <c r="F187" s="410">
        <f t="shared" si="66"/>
        <v>0</v>
      </c>
      <c r="G187" s="226">
        <f t="shared" si="66"/>
        <v>0</v>
      </c>
      <c r="H187" s="259">
        <f t="shared" si="66"/>
        <v>0</v>
      </c>
      <c r="I187" s="104">
        <f t="shared" si="66"/>
        <v>0</v>
      </c>
      <c r="J187" s="259">
        <f t="shared" si="66"/>
        <v>0</v>
      </c>
      <c r="K187" s="103">
        <f t="shared" si="66"/>
        <v>0</v>
      </c>
      <c r="L187" s="104">
        <f t="shared" si="66"/>
        <v>0</v>
      </c>
      <c r="M187" s="102">
        <f t="shared" si="66"/>
        <v>0</v>
      </c>
      <c r="N187" s="103">
        <f t="shared" si="66"/>
        <v>0</v>
      </c>
      <c r="O187" s="104">
        <f t="shared" si="66"/>
        <v>0</v>
      </c>
      <c r="P187" s="694"/>
    </row>
    <row r="188" spans="1:16" ht="24" hidden="1" x14ac:dyDescent="0.25">
      <c r="A188" s="134">
        <v>4200</v>
      </c>
      <c r="B188" s="105" t="s">
        <v>168</v>
      </c>
      <c r="C188" s="47">
        <f t="shared" si="48"/>
        <v>0</v>
      </c>
      <c r="D188" s="227">
        <f t="shared" ref="D188:O188" si="67">SUM(D189,D190)</f>
        <v>0</v>
      </c>
      <c r="E188" s="387">
        <f t="shared" si="67"/>
        <v>0</v>
      </c>
      <c r="F188" s="402">
        <f t="shared" si="67"/>
        <v>0</v>
      </c>
      <c r="G188" s="227">
        <f t="shared" si="67"/>
        <v>0</v>
      </c>
      <c r="H188" s="106">
        <f t="shared" si="67"/>
        <v>0</v>
      </c>
      <c r="I188" s="117">
        <f t="shared" si="67"/>
        <v>0</v>
      </c>
      <c r="J188" s="106">
        <f t="shared" si="67"/>
        <v>0</v>
      </c>
      <c r="K188" s="50">
        <f t="shared" si="67"/>
        <v>0</v>
      </c>
      <c r="L188" s="117">
        <f t="shared" si="67"/>
        <v>0</v>
      </c>
      <c r="M188" s="47">
        <f t="shared" si="67"/>
        <v>0</v>
      </c>
      <c r="N188" s="50">
        <f t="shared" si="67"/>
        <v>0</v>
      </c>
      <c r="O188" s="117">
        <f t="shared" si="67"/>
        <v>0</v>
      </c>
      <c r="P188" s="693"/>
    </row>
    <row r="189" spans="1:16" ht="36" hidden="1" x14ac:dyDescent="0.25">
      <c r="A189" s="581">
        <v>4240</v>
      </c>
      <c r="B189" s="52" t="s">
        <v>169</v>
      </c>
      <c r="C189" s="53">
        <f t="shared" si="48"/>
        <v>0</v>
      </c>
      <c r="D189" s="228"/>
      <c r="E189" s="393"/>
      <c r="F189" s="411">
        <f>D189+E189</f>
        <v>0</v>
      </c>
      <c r="G189" s="228"/>
      <c r="H189" s="260"/>
      <c r="I189" s="120">
        <f>G189+H189</f>
        <v>0</v>
      </c>
      <c r="J189" s="260"/>
      <c r="K189" s="55"/>
      <c r="L189" s="120">
        <f>J189+K189</f>
        <v>0</v>
      </c>
      <c r="M189" s="319"/>
      <c r="N189" s="55"/>
      <c r="O189" s="120">
        <f>M189+N189</f>
        <v>0</v>
      </c>
      <c r="P189" s="366"/>
    </row>
    <row r="190" spans="1:16" ht="24" hidden="1" x14ac:dyDescent="0.25">
      <c r="A190" s="112">
        <v>4250</v>
      </c>
      <c r="B190" s="57" t="s">
        <v>170</v>
      </c>
      <c r="C190" s="58">
        <f t="shared" si="48"/>
        <v>0</v>
      </c>
      <c r="D190" s="229"/>
      <c r="E190" s="389"/>
      <c r="F190" s="400">
        <f>D190+E190</f>
        <v>0</v>
      </c>
      <c r="G190" s="229"/>
      <c r="H190" s="261"/>
      <c r="I190" s="114">
        <f>G190+H190</f>
        <v>0</v>
      </c>
      <c r="J190" s="261"/>
      <c r="K190" s="60"/>
      <c r="L190" s="114">
        <f>J190+K190</f>
        <v>0</v>
      </c>
      <c r="M190" s="320"/>
      <c r="N190" s="60"/>
      <c r="O190" s="114">
        <f>M190+N190</f>
        <v>0</v>
      </c>
      <c r="P190" s="367"/>
    </row>
    <row r="191" spans="1:16" hidden="1" x14ac:dyDescent="0.25">
      <c r="A191" s="46">
        <v>4300</v>
      </c>
      <c r="B191" s="105" t="s">
        <v>171</v>
      </c>
      <c r="C191" s="47">
        <f t="shared" si="48"/>
        <v>0</v>
      </c>
      <c r="D191" s="227">
        <f t="shared" ref="D191:O191" si="68">SUM(D192)</f>
        <v>0</v>
      </c>
      <c r="E191" s="387">
        <f t="shared" si="68"/>
        <v>0</v>
      </c>
      <c r="F191" s="402">
        <f t="shared" si="68"/>
        <v>0</v>
      </c>
      <c r="G191" s="227">
        <f t="shared" si="68"/>
        <v>0</v>
      </c>
      <c r="H191" s="106">
        <f t="shared" si="68"/>
        <v>0</v>
      </c>
      <c r="I191" s="117">
        <f t="shared" si="68"/>
        <v>0</v>
      </c>
      <c r="J191" s="106">
        <f t="shared" si="68"/>
        <v>0</v>
      </c>
      <c r="K191" s="50">
        <f t="shared" si="68"/>
        <v>0</v>
      </c>
      <c r="L191" s="117">
        <f t="shared" si="68"/>
        <v>0</v>
      </c>
      <c r="M191" s="47">
        <f t="shared" si="68"/>
        <v>0</v>
      </c>
      <c r="N191" s="50">
        <f t="shared" si="68"/>
        <v>0</v>
      </c>
      <c r="O191" s="117">
        <f t="shared" si="68"/>
        <v>0</v>
      </c>
      <c r="P191" s="693"/>
    </row>
    <row r="192" spans="1:16" ht="24" hidden="1" x14ac:dyDescent="0.25">
      <c r="A192" s="581">
        <v>4310</v>
      </c>
      <c r="B192" s="52" t="s">
        <v>172</v>
      </c>
      <c r="C192" s="53">
        <f t="shared" si="48"/>
        <v>0</v>
      </c>
      <c r="D192" s="232">
        <f t="shared" ref="D192:O192" si="69">SUM(D193:D193)</f>
        <v>0</v>
      </c>
      <c r="E192" s="388">
        <f t="shared" si="69"/>
        <v>0</v>
      </c>
      <c r="F192" s="411">
        <f t="shared" si="69"/>
        <v>0</v>
      </c>
      <c r="G192" s="232">
        <f t="shared" si="69"/>
        <v>0</v>
      </c>
      <c r="H192" s="263">
        <f t="shared" si="69"/>
        <v>0</v>
      </c>
      <c r="I192" s="120">
        <f t="shared" si="69"/>
        <v>0</v>
      </c>
      <c r="J192" s="263">
        <f t="shared" si="69"/>
        <v>0</v>
      </c>
      <c r="K192" s="119">
        <f t="shared" si="69"/>
        <v>0</v>
      </c>
      <c r="L192" s="120">
        <f t="shared" si="69"/>
        <v>0</v>
      </c>
      <c r="M192" s="53">
        <f t="shared" si="69"/>
        <v>0</v>
      </c>
      <c r="N192" s="119">
        <f t="shared" si="69"/>
        <v>0</v>
      </c>
      <c r="O192" s="120">
        <f t="shared" si="69"/>
        <v>0</v>
      </c>
      <c r="P192" s="366"/>
    </row>
    <row r="193" spans="1:16" ht="36" hidden="1" x14ac:dyDescent="0.25">
      <c r="A193" s="38">
        <v>4311</v>
      </c>
      <c r="B193" s="57" t="s">
        <v>173</v>
      </c>
      <c r="C193" s="58">
        <f t="shared" si="48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367"/>
    </row>
    <row r="194" spans="1:16" s="21" customFormat="1" ht="24" hidden="1" x14ac:dyDescent="0.25">
      <c r="A194" s="480"/>
      <c r="B194" s="17" t="s">
        <v>174</v>
      </c>
      <c r="C194" s="98">
        <f t="shared" si="48"/>
        <v>0</v>
      </c>
      <c r="D194" s="225">
        <f t="shared" ref="D194:O194" si="70">SUM(D195,D230,D269)</f>
        <v>0</v>
      </c>
      <c r="E194" s="382">
        <f t="shared" si="70"/>
        <v>0</v>
      </c>
      <c r="F194" s="408">
        <f t="shared" si="70"/>
        <v>0</v>
      </c>
      <c r="G194" s="225">
        <f t="shared" si="70"/>
        <v>0</v>
      </c>
      <c r="H194" s="258">
        <f t="shared" si="70"/>
        <v>0</v>
      </c>
      <c r="I194" s="100">
        <f t="shared" si="70"/>
        <v>0</v>
      </c>
      <c r="J194" s="258">
        <f t="shared" si="70"/>
        <v>0</v>
      </c>
      <c r="K194" s="99">
        <f t="shared" si="70"/>
        <v>0</v>
      </c>
      <c r="L194" s="100">
        <f t="shared" si="70"/>
        <v>0</v>
      </c>
      <c r="M194" s="324">
        <f t="shared" si="70"/>
        <v>0</v>
      </c>
      <c r="N194" s="301">
        <f t="shared" si="70"/>
        <v>0</v>
      </c>
      <c r="O194" s="306">
        <f t="shared" si="70"/>
        <v>0</v>
      </c>
      <c r="P194" s="705"/>
    </row>
    <row r="195" spans="1:16" hidden="1" x14ac:dyDescent="0.25">
      <c r="A195" s="101">
        <v>5000</v>
      </c>
      <c r="B195" s="101" t="s">
        <v>175</v>
      </c>
      <c r="C195" s="102">
        <f t="shared" si="48"/>
        <v>0</v>
      </c>
      <c r="D195" s="226">
        <f t="shared" ref="D195:O195" si="71">D196+D204</f>
        <v>0</v>
      </c>
      <c r="E195" s="386">
        <f t="shared" si="71"/>
        <v>0</v>
      </c>
      <c r="F195" s="410">
        <f t="shared" si="71"/>
        <v>0</v>
      </c>
      <c r="G195" s="226">
        <f t="shared" si="71"/>
        <v>0</v>
      </c>
      <c r="H195" s="259">
        <f t="shared" si="71"/>
        <v>0</v>
      </c>
      <c r="I195" s="104">
        <f t="shared" si="71"/>
        <v>0</v>
      </c>
      <c r="J195" s="259">
        <f t="shared" si="71"/>
        <v>0</v>
      </c>
      <c r="K195" s="103">
        <f t="shared" si="71"/>
        <v>0</v>
      </c>
      <c r="L195" s="104">
        <f t="shared" si="71"/>
        <v>0</v>
      </c>
      <c r="M195" s="102">
        <f t="shared" si="71"/>
        <v>0</v>
      </c>
      <c r="N195" s="103">
        <f t="shared" si="71"/>
        <v>0</v>
      </c>
      <c r="O195" s="104">
        <f t="shared" si="71"/>
        <v>0</v>
      </c>
      <c r="P195" s="694"/>
    </row>
    <row r="196" spans="1:16" hidden="1" x14ac:dyDescent="0.25">
      <c r="A196" s="46">
        <v>5100</v>
      </c>
      <c r="B196" s="105" t="s">
        <v>176</v>
      </c>
      <c r="C196" s="47">
        <f t="shared" si="48"/>
        <v>0</v>
      </c>
      <c r="D196" s="227">
        <f t="shared" ref="D196:O196" si="72">D197+D198+D201+D202+D203</f>
        <v>0</v>
      </c>
      <c r="E196" s="387">
        <f t="shared" si="72"/>
        <v>0</v>
      </c>
      <c r="F196" s="402">
        <f t="shared" si="72"/>
        <v>0</v>
      </c>
      <c r="G196" s="227">
        <f t="shared" si="72"/>
        <v>0</v>
      </c>
      <c r="H196" s="106">
        <f t="shared" si="72"/>
        <v>0</v>
      </c>
      <c r="I196" s="117">
        <f t="shared" si="72"/>
        <v>0</v>
      </c>
      <c r="J196" s="106">
        <f t="shared" si="72"/>
        <v>0</v>
      </c>
      <c r="K196" s="50">
        <f t="shared" si="72"/>
        <v>0</v>
      </c>
      <c r="L196" s="117">
        <f t="shared" si="72"/>
        <v>0</v>
      </c>
      <c r="M196" s="47">
        <f t="shared" si="72"/>
        <v>0</v>
      </c>
      <c r="N196" s="50">
        <f t="shared" si="72"/>
        <v>0</v>
      </c>
      <c r="O196" s="117">
        <f t="shared" si="72"/>
        <v>0</v>
      </c>
      <c r="P196" s="693"/>
    </row>
    <row r="197" spans="1:16" hidden="1" x14ac:dyDescent="0.25">
      <c r="A197" s="581">
        <v>5110</v>
      </c>
      <c r="B197" s="52" t="s">
        <v>177</v>
      </c>
      <c r="C197" s="53">
        <f t="shared" si="48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366"/>
    </row>
    <row r="198" spans="1:16" ht="24" hidden="1" x14ac:dyDescent="0.25">
      <c r="A198" s="112">
        <v>5120</v>
      </c>
      <c r="B198" s="57" t="s">
        <v>178</v>
      </c>
      <c r="C198" s="58">
        <f t="shared" si="48"/>
        <v>0</v>
      </c>
      <c r="D198" s="230">
        <f t="shared" ref="D198:O198" si="73">D199+D200</f>
        <v>0</v>
      </c>
      <c r="E198" s="392">
        <f t="shared" si="73"/>
        <v>0</v>
      </c>
      <c r="F198" s="400">
        <f t="shared" si="73"/>
        <v>0</v>
      </c>
      <c r="G198" s="230">
        <f t="shared" si="73"/>
        <v>0</v>
      </c>
      <c r="H198" s="121">
        <f t="shared" si="73"/>
        <v>0</v>
      </c>
      <c r="I198" s="114">
        <f t="shared" si="73"/>
        <v>0</v>
      </c>
      <c r="J198" s="121">
        <f t="shared" si="73"/>
        <v>0</v>
      </c>
      <c r="K198" s="113">
        <f t="shared" si="73"/>
        <v>0</v>
      </c>
      <c r="L198" s="114">
        <f t="shared" si="73"/>
        <v>0</v>
      </c>
      <c r="M198" s="58">
        <f t="shared" si="73"/>
        <v>0</v>
      </c>
      <c r="N198" s="113">
        <f t="shared" si="73"/>
        <v>0</v>
      </c>
      <c r="O198" s="114">
        <f t="shared" si="73"/>
        <v>0</v>
      </c>
      <c r="P198" s="367"/>
    </row>
    <row r="199" spans="1:16" hidden="1" x14ac:dyDescent="0.25">
      <c r="A199" s="38">
        <v>5121</v>
      </c>
      <c r="B199" s="57" t="s">
        <v>179</v>
      </c>
      <c r="C199" s="58">
        <f t="shared" si="48"/>
        <v>0</v>
      </c>
      <c r="D199" s="229"/>
      <c r="E199" s="389"/>
      <c r="F199" s="400">
        <f>D199+E199</f>
        <v>0</v>
      </c>
      <c r="G199" s="229"/>
      <c r="H199" s="261"/>
      <c r="I199" s="114">
        <f>G199+H199</f>
        <v>0</v>
      </c>
      <c r="J199" s="261"/>
      <c r="K199" s="60"/>
      <c r="L199" s="114">
        <f>J199+K199</f>
        <v>0</v>
      </c>
      <c r="M199" s="320"/>
      <c r="N199" s="60"/>
      <c r="O199" s="114">
        <f>M199+N199</f>
        <v>0</v>
      </c>
      <c r="P199" s="367"/>
    </row>
    <row r="200" spans="1:16" ht="24" hidden="1" x14ac:dyDescent="0.25">
      <c r="A200" s="38">
        <v>5129</v>
      </c>
      <c r="B200" s="57" t="s">
        <v>180</v>
      </c>
      <c r="C200" s="58">
        <f t="shared" si="48"/>
        <v>0</v>
      </c>
      <c r="D200" s="229"/>
      <c r="E200" s="389"/>
      <c r="F200" s="400">
        <f>D200+E200</f>
        <v>0</v>
      </c>
      <c r="G200" s="229"/>
      <c r="H200" s="261"/>
      <c r="I200" s="114">
        <f>G200+H200</f>
        <v>0</v>
      </c>
      <c r="J200" s="261"/>
      <c r="K200" s="60"/>
      <c r="L200" s="114">
        <f>J200+K200</f>
        <v>0</v>
      </c>
      <c r="M200" s="320"/>
      <c r="N200" s="60"/>
      <c r="O200" s="114">
        <f>M200+N200</f>
        <v>0</v>
      </c>
      <c r="P200" s="367"/>
    </row>
    <row r="201" spans="1:16" hidden="1" x14ac:dyDescent="0.25">
      <c r="A201" s="112">
        <v>5130</v>
      </c>
      <c r="B201" s="57" t="s">
        <v>181</v>
      </c>
      <c r="C201" s="58">
        <f t="shared" si="48"/>
        <v>0</v>
      </c>
      <c r="D201" s="229"/>
      <c r="E201" s="389"/>
      <c r="F201" s="400">
        <f>D201+E201</f>
        <v>0</v>
      </c>
      <c r="G201" s="229"/>
      <c r="H201" s="261"/>
      <c r="I201" s="114">
        <f>G201+H201</f>
        <v>0</v>
      </c>
      <c r="J201" s="261"/>
      <c r="K201" s="60"/>
      <c r="L201" s="114">
        <f>J201+K201</f>
        <v>0</v>
      </c>
      <c r="M201" s="320"/>
      <c r="N201" s="60"/>
      <c r="O201" s="114">
        <f>M201+N201</f>
        <v>0</v>
      </c>
      <c r="P201" s="367"/>
    </row>
    <row r="202" spans="1:16" hidden="1" x14ac:dyDescent="0.25">
      <c r="A202" s="112">
        <v>5140</v>
      </c>
      <c r="B202" s="57" t="s">
        <v>182</v>
      </c>
      <c r="C202" s="58">
        <f t="shared" si="48"/>
        <v>0</v>
      </c>
      <c r="D202" s="229"/>
      <c r="E202" s="389"/>
      <c r="F202" s="400">
        <f>D202+E202</f>
        <v>0</v>
      </c>
      <c r="G202" s="229"/>
      <c r="H202" s="261"/>
      <c r="I202" s="114">
        <f>G202+H202</f>
        <v>0</v>
      </c>
      <c r="J202" s="261"/>
      <c r="K202" s="60"/>
      <c r="L202" s="114">
        <f>J202+K202</f>
        <v>0</v>
      </c>
      <c r="M202" s="320"/>
      <c r="N202" s="60"/>
      <c r="O202" s="114">
        <f>M202+N202</f>
        <v>0</v>
      </c>
      <c r="P202" s="367"/>
    </row>
    <row r="203" spans="1:16" ht="24" hidden="1" x14ac:dyDescent="0.25">
      <c r="A203" s="112">
        <v>5170</v>
      </c>
      <c r="B203" s="57" t="s">
        <v>183</v>
      </c>
      <c r="C203" s="58">
        <f t="shared" si="48"/>
        <v>0</v>
      </c>
      <c r="D203" s="229"/>
      <c r="E203" s="389"/>
      <c r="F203" s="400">
        <f>D203+E203</f>
        <v>0</v>
      </c>
      <c r="G203" s="229"/>
      <c r="H203" s="261"/>
      <c r="I203" s="114">
        <f>G203+H203</f>
        <v>0</v>
      </c>
      <c r="J203" s="261"/>
      <c r="K203" s="60"/>
      <c r="L203" s="114">
        <f>J203+K203</f>
        <v>0</v>
      </c>
      <c r="M203" s="320"/>
      <c r="N203" s="60"/>
      <c r="O203" s="114">
        <f>M203+N203</f>
        <v>0</v>
      </c>
      <c r="P203" s="367"/>
    </row>
    <row r="204" spans="1:16" hidden="1" x14ac:dyDescent="0.25">
      <c r="A204" s="46">
        <v>5200</v>
      </c>
      <c r="B204" s="105" t="s">
        <v>184</v>
      </c>
      <c r="C204" s="47">
        <f t="shared" si="48"/>
        <v>0</v>
      </c>
      <c r="D204" s="227">
        <f t="shared" ref="D204:O204" si="74">D205+D215+D216+D225+D226+D227+D229</f>
        <v>0</v>
      </c>
      <c r="E204" s="387">
        <f t="shared" si="74"/>
        <v>0</v>
      </c>
      <c r="F204" s="402">
        <f t="shared" si="74"/>
        <v>0</v>
      </c>
      <c r="G204" s="227">
        <f t="shared" si="74"/>
        <v>0</v>
      </c>
      <c r="H204" s="106">
        <f t="shared" si="74"/>
        <v>0</v>
      </c>
      <c r="I204" s="117">
        <f t="shared" si="74"/>
        <v>0</v>
      </c>
      <c r="J204" s="106">
        <f t="shared" si="74"/>
        <v>0</v>
      </c>
      <c r="K204" s="50">
        <f t="shared" si="74"/>
        <v>0</v>
      </c>
      <c r="L204" s="117">
        <f t="shared" si="74"/>
        <v>0</v>
      </c>
      <c r="M204" s="47">
        <f t="shared" si="74"/>
        <v>0</v>
      </c>
      <c r="N204" s="50">
        <f t="shared" si="74"/>
        <v>0</v>
      </c>
      <c r="O204" s="117">
        <f t="shared" si="74"/>
        <v>0</v>
      </c>
      <c r="P204" s="693"/>
    </row>
    <row r="205" spans="1:16" hidden="1" x14ac:dyDescent="0.25">
      <c r="A205" s="107">
        <v>5210</v>
      </c>
      <c r="B205" s="78" t="s">
        <v>185</v>
      </c>
      <c r="C205" s="84">
        <f t="shared" si="48"/>
        <v>0</v>
      </c>
      <c r="D205" s="132">
        <f t="shared" ref="D205:O205" si="75">SUM(D206:D214)</f>
        <v>0</v>
      </c>
      <c r="E205" s="516">
        <f t="shared" si="75"/>
        <v>0</v>
      </c>
      <c r="F205" s="533">
        <f t="shared" si="75"/>
        <v>0</v>
      </c>
      <c r="G205" s="132">
        <f t="shared" si="75"/>
        <v>0</v>
      </c>
      <c r="H205" s="205">
        <f t="shared" si="75"/>
        <v>0</v>
      </c>
      <c r="I205" s="109">
        <f t="shared" si="75"/>
        <v>0</v>
      </c>
      <c r="J205" s="205">
        <f t="shared" si="75"/>
        <v>0</v>
      </c>
      <c r="K205" s="108">
        <f t="shared" si="75"/>
        <v>0</v>
      </c>
      <c r="L205" s="109">
        <f t="shared" si="75"/>
        <v>0</v>
      </c>
      <c r="M205" s="84">
        <f t="shared" si="75"/>
        <v>0</v>
      </c>
      <c r="N205" s="108">
        <f t="shared" si="75"/>
        <v>0</v>
      </c>
      <c r="O205" s="109">
        <f t="shared" si="75"/>
        <v>0</v>
      </c>
      <c r="P205" s="692"/>
    </row>
    <row r="206" spans="1:16" hidden="1" x14ac:dyDescent="0.25">
      <c r="A206" s="33">
        <v>5211</v>
      </c>
      <c r="B206" s="52" t="s">
        <v>186</v>
      </c>
      <c r="C206" s="53">
        <f t="shared" si="48"/>
        <v>0</v>
      </c>
      <c r="D206" s="228"/>
      <c r="E206" s="393"/>
      <c r="F206" s="411">
        <f t="shared" ref="F206:F215" si="76">D206+E206</f>
        <v>0</v>
      </c>
      <c r="G206" s="228"/>
      <c r="H206" s="260"/>
      <c r="I206" s="120">
        <f t="shared" ref="I206:I215" si="77">G206+H206</f>
        <v>0</v>
      </c>
      <c r="J206" s="260"/>
      <c r="K206" s="55"/>
      <c r="L206" s="120">
        <f t="shared" ref="L206:L215" si="78">J206+K206</f>
        <v>0</v>
      </c>
      <c r="M206" s="319"/>
      <c r="N206" s="55"/>
      <c r="O206" s="120">
        <f t="shared" ref="O206:O215" si="79">M206+N206</f>
        <v>0</v>
      </c>
      <c r="P206" s="366"/>
    </row>
    <row r="207" spans="1:16" hidden="1" x14ac:dyDescent="0.25">
      <c r="A207" s="38">
        <v>5212</v>
      </c>
      <c r="B207" s="57" t="s">
        <v>187</v>
      </c>
      <c r="C207" s="58">
        <f t="shared" si="48"/>
        <v>0</v>
      </c>
      <c r="D207" s="229"/>
      <c r="E207" s="389"/>
      <c r="F207" s="400">
        <f t="shared" si="76"/>
        <v>0</v>
      </c>
      <c r="G207" s="229"/>
      <c r="H207" s="261"/>
      <c r="I207" s="114">
        <f t="shared" si="77"/>
        <v>0</v>
      </c>
      <c r="J207" s="261"/>
      <c r="K207" s="60"/>
      <c r="L207" s="114">
        <f t="shared" si="78"/>
        <v>0</v>
      </c>
      <c r="M207" s="320"/>
      <c r="N207" s="60"/>
      <c r="O207" s="114">
        <f t="shared" si="79"/>
        <v>0</v>
      </c>
      <c r="P207" s="367"/>
    </row>
    <row r="208" spans="1:16" hidden="1" x14ac:dyDescent="0.25">
      <c r="A208" s="38">
        <v>5213</v>
      </c>
      <c r="B208" s="57" t="s">
        <v>188</v>
      </c>
      <c r="C208" s="58">
        <f t="shared" si="48"/>
        <v>0</v>
      </c>
      <c r="D208" s="229"/>
      <c r="E208" s="389"/>
      <c r="F208" s="400">
        <f t="shared" si="76"/>
        <v>0</v>
      </c>
      <c r="G208" s="229"/>
      <c r="H208" s="261"/>
      <c r="I208" s="114">
        <f t="shared" si="77"/>
        <v>0</v>
      </c>
      <c r="J208" s="261"/>
      <c r="K208" s="60"/>
      <c r="L208" s="114">
        <f t="shared" si="78"/>
        <v>0</v>
      </c>
      <c r="M208" s="320"/>
      <c r="N208" s="60"/>
      <c r="O208" s="114">
        <f t="shared" si="79"/>
        <v>0</v>
      </c>
      <c r="P208" s="367"/>
    </row>
    <row r="209" spans="1:16" hidden="1" x14ac:dyDescent="0.25">
      <c r="A209" s="38">
        <v>5214</v>
      </c>
      <c r="B209" s="57" t="s">
        <v>189</v>
      </c>
      <c r="C209" s="58">
        <f t="shared" si="48"/>
        <v>0</v>
      </c>
      <c r="D209" s="229"/>
      <c r="E209" s="389"/>
      <c r="F209" s="400">
        <f t="shared" si="76"/>
        <v>0</v>
      </c>
      <c r="G209" s="229"/>
      <c r="H209" s="261"/>
      <c r="I209" s="114">
        <f t="shared" si="77"/>
        <v>0</v>
      </c>
      <c r="J209" s="261"/>
      <c r="K209" s="60"/>
      <c r="L209" s="114">
        <f t="shared" si="78"/>
        <v>0</v>
      </c>
      <c r="M209" s="320"/>
      <c r="N209" s="60"/>
      <c r="O209" s="114">
        <f t="shared" si="79"/>
        <v>0</v>
      </c>
      <c r="P209" s="367"/>
    </row>
    <row r="210" spans="1:16" hidden="1" x14ac:dyDescent="0.25">
      <c r="A210" s="38">
        <v>5215</v>
      </c>
      <c r="B210" s="57" t="s">
        <v>190</v>
      </c>
      <c r="C210" s="58">
        <f t="shared" si="48"/>
        <v>0</v>
      </c>
      <c r="D210" s="229"/>
      <c r="E210" s="389"/>
      <c r="F210" s="400">
        <f t="shared" si="76"/>
        <v>0</v>
      </c>
      <c r="G210" s="229"/>
      <c r="H210" s="261"/>
      <c r="I210" s="114">
        <f t="shared" si="77"/>
        <v>0</v>
      </c>
      <c r="J210" s="261"/>
      <c r="K210" s="60"/>
      <c r="L210" s="114">
        <f t="shared" si="78"/>
        <v>0</v>
      </c>
      <c r="M210" s="320"/>
      <c r="N210" s="60"/>
      <c r="O210" s="114">
        <f t="shared" si="79"/>
        <v>0</v>
      </c>
      <c r="P210" s="367"/>
    </row>
    <row r="211" spans="1:16" ht="14.25" hidden="1" customHeight="1" x14ac:dyDescent="0.25">
      <c r="A211" s="38">
        <v>5216</v>
      </c>
      <c r="B211" s="57" t="s">
        <v>191</v>
      </c>
      <c r="C211" s="58">
        <f t="shared" si="48"/>
        <v>0</v>
      </c>
      <c r="D211" s="229"/>
      <c r="E211" s="389"/>
      <c r="F211" s="400">
        <f t="shared" si="76"/>
        <v>0</v>
      </c>
      <c r="G211" s="229"/>
      <c r="H211" s="261"/>
      <c r="I211" s="114">
        <f t="shared" si="77"/>
        <v>0</v>
      </c>
      <c r="J211" s="261"/>
      <c r="K211" s="60"/>
      <c r="L211" s="114">
        <f t="shared" si="78"/>
        <v>0</v>
      </c>
      <c r="M211" s="320"/>
      <c r="N211" s="60"/>
      <c r="O211" s="114">
        <f t="shared" si="79"/>
        <v>0</v>
      </c>
      <c r="P211" s="367"/>
    </row>
    <row r="212" spans="1:16" hidden="1" x14ac:dyDescent="0.25">
      <c r="A212" s="38">
        <v>5217</v>
      </c>
      <c r="B212" s="57" t="s">
        <v>192</v>
      </c>
      <c r="C212" s="58">
        <f t="shared" si="48"/>
        <v>0</v>
      </c>
      <c r="D212" s="229"/>
      <c r="E212" s="389"/>
      <c r="F212" s="400">
        <f t="shared" si="76"/>
        <v>0</v>
      </c>
      <c r="G212" s="229"/>
      <c r="H212" s="261"/>
      <c r="I212" s="114">
        <f t="shared" si="77"/>
        <v>0</v>
      </c>
      <c r="J212" s="261"/>
      <c r="K212" s="60"/>
      <c r="L212" s="114">
        <f t="shared" si="78"/>
        <v>0</v>
      </c>
      <c r="M212" s="320"/>
      <c r="N212" s="60"/>
      <c r="O212" s="114">
        <f t="shared" si="79"/>
        <v>0</v>
      </c>
      <c r="P212" s="367"/>
    </row>
    <row r="213" spans="1:16" hidden="1" x14ac:dyDescent="0.25">
      <c r="A213" s="38">
        <v>5218</v>
      </c>
      <c r="B213" s="57" t="s">
        <v>193</v>
      </c>
      <c r="C213" s="58">
        <f t="shared" ref="C213:C276" si="80">F213+I213+L213+O213</f>
        <v>0</v>
      </c>
      <c r="D213" s="229"/>
      <c r="E213" s="389"/>
      <c r="F213" s="400">
        <f t="shared" si="76"/>
        <v>0</v>
      </c>
      <c r="G213" s="229"/>
      <c r="H213" s="261"/>
      <c r="I213" s="114">
        <f t="shared" si="77"/>
        <v>0</v>
      </c>
      <c r="J213" s="261"/>
      <c r="K213" s="60"/>
      <c r="L213" s="114">
        <f t="shared" si="78"/>
        <v>0</v>
      </c>
      <c r="M213" s="320"/>
      <c r="N213" s="60"/>
      <c r="O213" s="114">
        <f t="shared" si="79"/>
        <v>0</v>
      </c>
      <c r="P213" s="367"/>
    </row>
    <row r="214" spans="1:16" hidden="1" x14ac:dyDescent="0.25">
      <c r="A214" s="38">
        <v>5219</v>
      </c>
      <c r="B214" s="57" t="s">
        <v>194</v>
      </c>
      <c r="C214" s="58">
        <f t="shared" si="80"/>
        <v>0</v>
      </c>
      <c r="D214" s="229"/>
      <c r="E214" s="389"/>
      <c r="F214" s="400">
        <f t="shared" si="76"/>
        <v>0</v>
      </c>
      <c r="G214" s="229"/>
      <c r="H214" s="261"/>
      <c r="I214" s="114">
        <f t="shared" si="77"/>
        <v>0</v>
      </c>
      <c r="J214" s="261"/>
      <c r="K214" s="60"/>
      <c r="L214" s="114">
        <f t="shared" si="78"/>
        <v>0</v>
      </c>
      <c r="M214" s="320"/>
      <c r="N214" s="60"/>
      <c r="O214" s="114">
        <f t="shared" si="79"/>
        <v>0</v>
      </c>
      <c r="P214" s="367"/>
    </row>
    <row r="215" spans="1:16" ht="13.5" hidden="1" customHeight="1" x14ac:dyDescent="0.25">
      <c r="A215" s="112">
        <v>5220</v>
      </c>
      <c r="B215" s="57" t="s">
        <v>195</v>
      </c>
      <c r="C215" s="58">
        <f t="shared" si="80"/>
        <v>0</v>
      </c>
      <c r="D215" s="229"/>
      <c r="E215" s="389"/>
      <c r="F215" s="400">
        <f t="shared" si="76"/>
        <v>0</v>
      </c>
      <c r="G215" s="229"/>
      <c r="H215" s="261"/>
      <c r="I215" s="114">
        <f t="shared" si="77"/>
        <v>0</v>
      </c>
      <c r="J215" s="261"/>
      <c r="K215" s="60"/>
      <c r="L215" s="114">
        <f t="shared" si="78"/>
        <v>0</v>
      </c>
      <c r="M215" s="320"/>
      <c r="N215" s="60"/>
      <c r="O215" s="114">
        <f t="shared" si="79"/>
        <v>0</v>
      </c>
      <c r="P215" s="367"/>
    </row>
    <row r="216" spans="1:16" hidden="1" x14ac:dyDescent="0.25">
      <c r="A216" s="112">
        <v>5230</v>
      </c>
      <c r="B216" s="57" t="s">
        <v>196</v>
      </c>
      <c r="C216" s="58">
        <f t="shared" si="80"/>
        <v>0</v>
      </c>
      <c r="D216" s="230">
        <f t="shared" ref="D216:O216" si="81">SUM(D217:D224)</f>
        <v>0</v>
      </c>
      <c r="E216" s="392">
        <f t="shared" si="81"/>
        <v>0</v>
      </c>
      <c r="F216" s="400">
        <f t="shared" si="81"/>
        <v>0</v>
      </c>
      <c r="G216" s="230">
        <f t="shared" si="81"/>
        <v>0</v>
      </c>
      <c r="H216" s="121">
        <f t="shared" si="81"/>
        <v>0</v>
      </c>
      <c r="I216" s="114">
        <f t="shared" si="81"/>
        <v>0</v>
      </c>
      <c r="J216" s="121">
        <f t="shared" si="81"/>
        <v>0</v>
      </c>
      <c r="K216" s="113">
        <f t="shared" si="81"/>
        <v>0</v>
      </c>
      <c r="L216" s="114">
        <f t="shared" si="81"/>
        <v>0</v>
      </c>
      <c r="M216" s="58">
        <f t="shared" si="81"/>
        <v>0</v>
      </c>
      <c r="N216" s="113">
        <f t="shared" si="81"/>
        <v>0</v>
      </c>
      <c r="O216" s="114">
        <f t="shared" si="81"/>
        <v>0</v>
      </c>
      <c r="P216" s="367"/>
    </row>
    <row r="217" spans="1:16" hidden="1" x14ac:dyDescent="0.25">
      <c r="A217" s="38">
        <v>5231</v>
      </c>
      <c r="B217" s="57" t="s">
        <v>197</v>
      </c>
      <c r="C217" s="58">
        <f t="shared" si="80"/>
        <v>0</v>
      </c>
      <c r="D217" s="229"/>
      <c r="E217" s="389"/>
      <c r="F217" s="400">
        <f t="shared" ref="F217:F226" si="82">D217+E217</f>
        <v>0</v>
      </c>
      <c r="G217" s="229"/>
      <c r="H217" s="261"/>
      <c r="I217" s="114">
        <f t="shared" ref="I217:I226" si="83">G217+H217</f>
        <v>0</v>
      </c>
      <c r="J217" s="261"/>
      <c r="K217" s="60"/>
      <c r="L217" s="114">
        <f t="shared" ref="L217:L226" si="84">J217+K217</f>
        <v>0</v>
      </c>
      <c r="M217" s="320"/>
      <c r="N217" s="60"/>
      <c r="O217" s="114">
        <f t="shared" ref="O217:O226" si="85">M217+N217</f>
        <v>0</v>
      </c>
      <c r="P217" s="367"/>
    </row>
    <row r="218" spans="1:16" hidden="1" x14ac:dyDescent="0.25">
      <c r="A218" s="38">
        <v>5232</v>
      </c>
      <c r="B218" s="57" t="s">
        <v>198</v>
      </c>
      <c r="C218" s="58">
        <f t="shared" si="80"/>
        <v>0</v>
      </c>
      <c r="D218" s="229"/>
      <c r="E218" s="389"/>
      <c r="F218" s="400">
        <f t="shared" si="82"/>
        <v>0</v>
      </c>
      <c r="G218" s="229"/>
      <c r="H218" s="261"/>
      <c r="I218" s="114">
        <f t="shared" si="83"/>
        <v>0</v>
      </c>
      <c r="J218" s="261"/>
      <c r="K218" s="60"/>
      <c r="L218" s="114">
        <f t="shared" si="84"/>
        <v>0</v>
      </c>
      <c r="M218" s="320"/>
      <c r="N218" s="60"/>
      <c r="O218" s="114">
        <f t="shared" si="85"/>
        <v>0</v>
      </c>
      <c r="P218" s="367"/>
    </row>
    <row r="219" spans="1:16" hidden="1" x14ac:dyDescent="0.25">
      <c r="A219" s="38">
        <v>5233</v>
      </c>
      <c r="B219" s="57" t="s">
        <v>199</v>
      </c>
      <c r="C219" s="58">
        <f t="shared" si="80"/>
        <v>0</v>
      </c>
      <c r="D219" s="229"/>
      <c r="E219" s="389"/>
      <c r="F219" s="400">
        <f t="shared" si="82"/>
        <v>0</v>
      </c>
      <c r="G219" s="229"/>
      <c r="H219" s="261"/>
      <c r="I219" s="114">
        <f t="shared" si="83"/>
        <v>0</v>
      </c>
      <c r="J219" s="261"/>
      <c r="K219" s="60"/>
      <c r="L219" s="114">
        <f t="shared" si="84"/>
        <v>0</v>
      </c>
      <c r="M219" s="320"/>
      <c r="N219" s="60"/>
      <c r="O219" s="114">
        <f t="shared" si="85"/>
        <v>0</v>
      </c>
      <c r="P219" s="367"/>
    </row>
    <row r="220" spans="1:16" ht="24" hidden="1" x14ac:dyDescent="0.25">
      <c r="A220" s="38">
        <v>5234</v>
      </c>
      <c r="B220" s="57" t="s">
        <v>200</v>
      </c>
      <c r="C220" s="58">
        <f t="shared" si="80"/>
        <v>0</v>
      </c>
      <c r="D220" s="229"/>
      <c r="E220" s="389"/>
      <c r="F220" s="400">
        <f t="shared" si="82"/>
        <v>0</v>
      </c>
      <c r="G220" s="229"/>
      <c r="H220" s="261"/>
      <c r="I220" s="114">
        <f t="shared" si="83"/>
        <v>0</v>
      </c>
      <c r="J220" s="261"/>
      <c r="K220" s="60"/>
      <c r="L220" s="114">
        <f t="shared" si="84"/>
        <v>0</v>
      </c>
      <c r="M220" s="320"/>
      <c r="N220" s="60"/>
      <c r="O220" s="114">
        <f t="shared" si="85"/>
        <v>0</v>
      </c>
      <c r="P220" s="367"/>
    </row>
    <row r="221" spans="1:16" ht="14.25" hidden="1" customHeight="1" x14ac:dyDescent="0.25">
      <c r="A221" s="38">
        <v>5236</v>
      </c>
      <c r="B221" s="57" t="s">
        <v>201</v>
      </c>
      <c r="C221" s="58">
        <f t="shared" si="80"/>
        <v>0</v>
      </c>
      <c r="D221" s="229"/>
      <c r="E221" s="389"/>
      <c r="F221" s="400">
        <f t="shared" si="82"/>
        <v>0</v>
      </c>
      <c r="G221" s="229"/>
      <c r="H221" s="261"/>
      <c r="I221" s="114">
        <f t="shared" si="83"/>
        <v>0</v>
      </c>
      <c r="J221" s="261"/>
      <c r="K221" s="60"/>
      <c r="L221" s="114">
        <f t="shared" si="84"/>
        <v>0</v>
      </c>
      <c r="M221" s="320"/>
      <c r="N221" s="60"/>
      <c r="O221" s="114">
        <f t="shared" si="85"/>
        <v>0</v>
      </c>
      <c r="P221" s="367"/>
    </row>
    <row r="222" spans="1:16" ht="14.25" hidden="1" customHeight="1" x14ac:dyDescent="0.25">
      <c r="A222" s="38">
        <v>5237</v>
      </c>
      <c r="B222" s="57" t="s">
        <v>202</v>
      </c>
      <c r="C222" s="58">
        <f t="shared" si="80"/>
        <v>0</v>
      </c>
      <c r="D222" s="229"/>
      <c r="E222" s="389"/>
      <c r="F222" s="400">
        <f t="shared" si="82"/>
        <v>0</v>
      </c>
      <c r="G222" s="229"/>
      <c r="H222" s="261"/>
      <c r="I222" s="114">
        <f t="shared" si="83"/>
        <v>0</v>
      </c>
      <c r="J222" s="261"/>
      <c r="K222" s="60"/>
      <c r="L222" s="114">
        <f t="shared" si="84"/>
        <v>0</v>
      </c>
      <c r="M222" s="320"/>
      <c r="N222" s="60"/>
      <c r="O222" s="114">
        <f t="shared" si="85"/>
        <v>0</v>
      </c>
      <c r="P222" s="367"/>
    </row>
    <row r="223" spans="1:16" ht="24" hidden="1" x14ac:dyDescent="0.25">
      <c r="A223" s="38">
        <v>5238</v>
      </c>
      <c r="B223" s="57" t="s">
        <v>203</v>
      </c>
      <c r="C223" s="58">
        <f t="shared" si="80"/>
        <v>0</v>
      </c>
      <c r="D223" s="229"/>
      <c r="E223" s="389"/>
      <c r="F223" s="400">
        <f t="shared" si="82"/>
        <v>0</v>
      </c>
      <c r="G223" s="229"/>
      <c r="H223" s="261"/>
      <c r="I223" s="114">
        <f t="shared" si="83"/>
        <v>0</v>
      </c>
      <c r="J223" s="261"/>
      <c r="K223" s="60"/>
      <c r="L223" s="114">
        <f t="shared" si="84"/>
        <v>0</v>
      </c>
      <c r="M223" s="320"/>
      <c r="N223" s="60"/>
      <c r="O223" s="114">
        <f t="shared" si="85"/>
        <v>0</v>
      </c>
      <c r="P223" s="367"/>
    </row>
    <row r="224" spans="1:16" ht="24" hidden="1" x14ac:dyDescent="0.25">
      <c r="A224" s="38">
        <v>5239</v>
      </c>
      <c r="B224" s="57" t="s">
        <v>204</v>
      </c>
      <c r="C224" s="58">
        <f t="shared" si="80"/>
        <v>0</v>
      </c>
      <c r="D224" s="229"/>
      <c r="E224" s="389"/>
      <c r="F224" s="400">
        <f t="shared" si="82"/>
        <v>0</v>
      </c>
      <c r="G224" s="229"/>
      <c r="H224" s="261"/>
      <c r="I224" s="114">
        <f t="shared" si="83"/>
        <v>0</v>
      </c>
      <c r="J224" s="261"/>
      <c r="K224" s="60"/>
      <c r="L224" s="114">
        <f t="shared" si="84"/>
        <v>0</v>
      </c>
      <c r="M224" s="320"/>
      <c r="N224" s="60"/>
      <c r="O224" s="114">
        <f t="shared" si="85"/>
        <v>0</v>
      </c>
      <c r="P224" s="367"/>
    </row>
    <row r="225" spans="1:16" ht="24" hidden="1" x14ac:dyDescent="0.25">
      <c r="A225" s="112">
        <v>5240</v>
      </c>
      <c r="B225" s="57" t="s">
        <v>205</v>
      </c>
      <c r="C225" s="58">
        <f t="shared" si="80"/>
        <v>0</v>
      </c>
      <c r="D225" s="229"/>
      <c r="E225" s="389"/>
      <c r="F225" s="400">
        <f t="shared" si="82"/>
        <v>0</v>
      </c>
      <c r="G225" s="229"/>
      <c r="H225" s="261"/>
      <c r="I225" s="114">
        <f t="shared" si="83"/>
        <v>0</v>
      </c>
      <c r="J225" s="261"/>
      <c r="K225" s="60"/>
      <c r="L225" s="114">
        <f t="shared" si="84"/>
        <v>0</v>
      </c>
      <c r="M225" s="320"/>
      <c r="N225" s="60"/>
      <c r="O225" s="114">
        <f t="shared" si="85"/>
        <v>0</v>
      </c>
      <c r="P225" s="367"/>
    </row>
    <row r="226" spans="1:16" hidden="1" x14ac:dyDescent="0.25">
      <c r="A226" s="112">
        <v>5250</v>
      </c>
      <c r="B226" s="57" t="s">
        <v>206</v>
      </c>
      <c r="C226" s="58">
        <f t="shared" si="80"/>
        <v>0</v>
      </c>
      <c r="D226" s="229"/>
      <c r="E226" s="389"/>
      <c r="F226" s="400">
        <f t="shared" si="82"/>
        <v>0</v>
      </c>
      <c r="G226" s="229"/>
      <c r="H226" s="261"/>
      <c r="I226" s="114">
        <f t="shared" si="83"/>
        <v>0</v>
      </c>
      <c r="J226" s="261"/>
      <c r="K226" s="60"/>
      <c r="L226" s="114">
        <f t="shared" si="84"/>
        <v>0</v>
      </c>
      <c r="M226" s="320"/>
      <c r="N226" s="60"/>
      <c r="O226" s="114">
        <f t="shared" si="85"/>
        <v>0</v>
      </c>
      <c r="P226" s="367"/>
    </row>
    <row r="227" spans="1:16" hidden="1" x14ac:dyDescent="0.25">
      <c r="A227" s="112">
        <v>5260</v>
      </c>
      <c r="B227" s="57" t="s">
        <v>207</v>
      </c>
      <c r="C227" s="58">
        <f t="shared" si="80"/>
        <v>0</v>
      </c>
      <c r="D227" s="230">
        <f t="shared" ref="D227:O227" si="86">SUM(D228)</f>
        <v>0</v>
      </c>
      <c r="E227" s="392">
        <f t="shared" si="86"/>
        <v>0</v>
      </c>
      <c r="F227" s="400">
        <f t="shared" si="86"/>
        <v>0</v>
      </c>
      <c r="G227" s="230">
        <f t="shared" si="86"/>
        <v>0</v>
      </c>
      <c r="H227" s="121">
        <f t="shared" si="86"/>
        <v>0</v>
      </c>
      <c r="I227" s="114">
        <f t="shared" si="86"/>
        <v>0</v>
      </c>
      <c r="J227" s="121">
        <f t="shared" si="86"/>
        <v>0</v>
      </c>
      <c r="K227" s="113">
        <f t="shared" si="86"/>
        <v>0</v>
      </c>
      <c r="L227" s="114">
        <f t="shared" si="86"/>
        <v>0</v>
      </c>
      <c r="M227" s="58">
        <f t="shared" si="86"/>
        <v>0</v>
      </c>
      <c r="N227" s="113">
        <f t="shared" si="86"/>
        <v>0</v>
      </c>
      <c r="O227" s="114">
        <f t="shared" si="86"/>
        <v>0</v>
      </c>
      <c r="P227" s="367"/>
    </row>
    <row r="228" spans="1:16" ht="24" hidden="1" x14ac:dyDescent="0.25">
      <c r="A228" s="38">
        <v>5269</v>
      </c>
      <c r="B228" s="57" t="s">
        <v>208</v>
      </c>
      <c r="C228" s="58">
        <f t="shared" si="80"/>
        <v>0</v>
      </c>
      <c r="D228" s="229"/>
      <c r="E228" s="389"/>
      <c r="F228" s="400">
        <f>D228+E228</f>
        <v>0</v>
      </c>
      <c r="G228" s="229"/>
      <c r="H228" s="261"/>
      <c r="I228" s="114">
        <f>G228+H228</f>
        <v>0</v>
      </c>
      <c r="J228" s="261"/>
      <c r="K228" s="60"/>
      <c r="L228" s="114">
        <f>J228+K228</f>
        <v>0</v>
      </c>
      <c r="M228" s="320"/>
      <c r="N228" s="60"/>
      <c r="O228" s="114">
        <f>M228+N228</f>
        <v>0</v>
      </c>
      <c r="P228" s="367"/>
    </row>
    <row r="229" spans="1:16" ht="24" hidden="1" x14ac:dyDescent="0.25">
      <c r="A229" s="107">
        <v>5270</v>
      </c>
      <c r="B229" s="78" t="s">
        <v>209</v>
      </c>
      <c r="C229" s="84">
        <f t="shared" si="80"/>
        <v>0</v>
      </c>
      <c r="D229" s="231"/>
      <c r="E229" s="519"/>
      <c r="F229" s="533">
        <f>D229+E229</f>
        <v>0</v>
      </c>
      <c r="G229" s="231"/>
      <c r="H229" s="262"/>
      <c r="I229" s="109">
        <f>G229+H229</f>
        <v>0</v>
      </c>
      <c r="J229" s="262"/>
      <c r="K229" s="115"/>
      <c r="L229" s="109">
        <f>J229+K229</f>
        <v>0</v>
      </c>
      <c r="M229" s="321"/>
      <c r="N229" s="115"/>
      <c r="O229" s="109">
        <f>M229+N229</f>
        <v>0</v>
      </c>
      <c r="P229" s="692"/>
    </row>
    <row r="230" spans="1:16" hidden="1" x14ac:dyDescent="0.25">
      <c r="A230" s="101">
        <v>6000</v>
      </c>
      <c r="B230" s="101" t="s">
        <v>210</v>
      </c>
      <c r="C230" s="102">
        <f t="shared" si="80"/>
        <v>0</v>
      </c>
      <c r="D230" s="226">
        <f t="shared" ref="D230:O230" si="87">D231+D251+D259</f>
        <v>0</v>
      </c>
      <c r="E230" s="386">
        <f t="shared" si="87"/>
        <v>0</v>
      </c>
      <c r="F230" s="410">
        <f t="shared" si="87"/>
        <v>0</v>
      </c>
      <c r="G230" s="226">
        <f t="shared" si="87"/>
        <v>0</v>
      </c>
      <c r="H230" s="259">
        <f t="shared" si="87"/>
        <v>0</v>
      </c>
      <c r="I230" s="104">
        <f t="shared" si="87"/>
        <v>0</v>
      </c>
      <c r="J230" s="259">
        <f t="shared" si="87"/>
        <v>0</v>
      </c>
      <c r="K230" s="103">
        <f t="shared" si="87"/>
        <v>0</v>
      </c>
      <c r="L230" s="104">
        <f t="shared" si="87"/>
        <v>0</v>
      </c>
      <c r="M230" s="102">
        <f t="shared" si="87"/>
        <v>0</v>
      </c>
      <c r="N230" s="103">
        <f t="shared" si="87"/>
        <v>0</v>
      </c>
      <c r="O230" s="104">
        <f t="shared" si="87"/>
        <v>0</v>
      </c>
      <c r="P230" s="694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80"/>
        <v>0</v>
      </c>
      <c r="D231" s="235">
        <f t="shared" ref="D231:O231" si="88">SUM(D232,D233,D235,D238,D244,D245,D246)</f>
        <v>0</v>
      </c>
      <c r="E231" s="606">
        <f t="shared" si="88"/>
        <v>0</v>
      </c>
      <c r="F231" s="607">
        <f t="shared" si="88"/>
        <v>0</v>
      </c>
      <c r="G231" s="235">
        <f t="shared" si="88"/>
        <v>0</v>
      </c>
      <c r="H231" s="266">
        <f t="shared" si="88"/>
        <v>0</v>
      </c>
      <c r="I231" s="289">
        <f t="shared" si="88"/>
        <v>0</v>
      </c>
      <c r="J231" s="266">
        <f t="shared" si="88"/>
        <v>0</v>
      </c>
      <c r="K231" s="131">
        <f t="shared" si="88"/>
        <v>0</v>
      </c>
      <c r="L231" s="289">
        <f t="shared" si="88"/>
        <v>0</v>
      </c>
      <c r="M231" s="130">
        <f t="shared" si="88"/>
        <v>0</v>
      </c>
      <c r="N231" s="131">
        <f t="shared" si="88"/>
        <v>0</v>
      </c>
      <c r="O231" s="289">
        <f t="shared" si="88"/>
        <v>0</v>
      </c>
      <c r="P231" s="701"/>
    </row>
    <row r="232" spans="1:16" ht="24" hidden="1" x14ac:dyDescent="0.25">
      <c r="A232" s="581">
        <v>6220</v>
      </c>
      <c r="B232" s="52" t="s">
        <v>212</v>
      </c>
      <c r="C232" s="53">
        <f t="shared" si="80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366"/>
    </row>
    <row r="233" spans="1:16" hidden="1" x14ac:dyDescent="0.25">
      <c r="A233" s="112">
        <v>6230</v>
      </c>
      <c r="B233" s="57" t="s">
        <v>213</v>
      </c>
      <c r="C233" s="58">
        <f t="shared" si="80"/>
        <v>0</v>
      </c>
      <c r="D233" s="230">
        <f t="shared" ref="D233:O233" si="89">SUM(D234)</f>
        <v>0</v>
      </c>
      <c r="E233" s="392">
        <f t="shared" si="89"/>
        <v>0</v>
      </c>
      <c r="F233" s="400">
        <f t="shared" si="89"/>
        <v>0</v>
      </c>
      <c r="G233" s="230">
        <f t="shared" si="89"/>
        <v>0</v>
      </c>
      <c r="H233" s="121">
        <f t="shared" si="89"/>
        <v>0</v>
      </c>
      <c r="I233" s="114">
        <f t="shared" si="89"/>
        <v>0</v>
      </c>
      <c r="J233" s="121">
        <f t="shared" si="89"/>
        <v>0</v>
      </c>
      <c r="K233" s="113">
        <f t="shared" si="89"/>
        <v>0</v>
      </c>
      <c r="L233" s="114">
        <f t="shared" si="89"/>
        <v>0</v>
      </c>
      <c r="M233" s="58">
        <f t="shared" si="89"/>
        <v>0</v>
      </c>
      <c r="N233" s="113">
        <f t="shared" si="89"/>
        <v>0</v>
      </c>
      <c r="O233" s="114">
        <f t="shared" si="89"/>
        <v>0</v>
      </c>
      <c r="P233" s="367"/>
    </row>
    <row r="234" spans="1:16" ht="24" hidden="1" x14ac:dyDescent="0.25">
      <c r="A234" s="38">
        <v>6239</v>
      </c>
      <c r="B234" s="52" t="s">
        <v>214</v>
      </c>
      <c r="C234" s="58">
        <f t="shared" si="80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366"/>
    </row>
    <row r="235" spans="1:16" ht="24" hidden="1" x14ac:dyDescent="0.25">
      <c r="A235" s="112">
        <v>6240</v>
      </c>
      <c r="B235" s="57" t="s">
        <v>215</v>
      </c>
      <c r="C235" s="58">
        <f t="shared" si="80"/>
        <v>0</v>
      </c>
      <c r="D235" s="230">
        <f t="shared" ref="D235:O235" si="90">SUM(D236:D237)</f>
        <v>0</v>
      </c>
      <c r="E235" s="392">
        <f t="shared" si="90"/>
        <v>0</v>
      </c>
      <c r="F235" s="400">
        <f t="shared" si="90"/>
        <v>0</v>
      </c>
      <c r="G235" s="230">
        <f t="shared" si="90"/>
        <v>0</v>
      </c>
      <c r="H235" s="121">
        <f t="shared" si="90"/>
        <v>0</v>
      </c>
      <c r="I235" s="114">
        <f t="shared" si="90"/>
        <v>0</v>
      </c>
      <c r="J235" s="121">
        <f t="shared" si="90"/>
        <v>0</v>
      </c>
      <c r="K235" s="113">
        <f t="shared" si="90"/>
        <v>0</v>
      </c>
      <c r="L235" s="114">
        <f t="shared" si="90"/>
        <v>0</v>
      </c>
      <c r="M235" s="58">
        <f t="shared" si="90"/>
        <v>0</v>
      </c>
      <c r="N235" s="113">
        <f t="shared" si="90"/>
        <v>0</v>
      </c>
      <c r="O235" s="114">
        <f t="shared" si="90"/>
        <v>0</v>
      </c>
      <c r="P235" s="367"/>
    </row>
    <row r="236" spans="1:16" hidden="1" x14ac:dyDescent="0.25">
      <c r="A236" s="38">
        <v>6241</v>
      </c>
      <c r="B236" s="57" t="s">
        <v>216</v>
      </c>
      <c r="C236" s="58">
        <f t="shared" si="80"/>
        <v>0</v>
      </c>
      <c r="D236" s="229"/>
      <c r="E236" s="389"/>
      <c r="F236" s="400">
        <f>D236+E236</f>
        <v>0</v>
      </c>
      <c r="G236" s="229"/>
      <c r="H236" s="261"/>
      <c r="I236" s="114">
        <f>G236+H236</f>
        <v>0</v>
      </c>
      <c r="J236" s="261"/>
      <c r="K236" s="60"/>
      <c r="L236" s="114">
        <f>J236+K236</f>
        <v>0</v>
      </c>
      <c r="M236" s="320"/>
      <c r="N236" s="60"/>
      <c r="O236" s="114">
        <f>M236+N236</f>
        <v>0</v>
      </c>
      <c r="P236" s="367"/>
    </row>
    <row r="237" spans="1:16" hidden="1" x14ac:dyDescent="0.25">
      <c r="A237" s="38">
        <v>6242</v>
      </c>
      <c r="B237" s="57" t="s">
        <v>217</v>
      </c>
      <c r="C237" s="58">
        <f t="shared" si="80"/>
        <v>0</v>
      </c>
      <c r="D237" s="229"/>
      <c r="E237" s="389"/>
      <c r="F237" s="400">
        <f>D237+E237</f>
        <v>0</v>
      </c>
      <c r="G237" s="229"/>
      <c r="H237" s="261"/>
      <c r="I237" s="114">
        <f>G237+H237</f>
        <v>0</v>
      </c>
      <c r="J237" s="261"/>
      <c r="K237" s="60"/>
      <c r="L237" s="114">
        <f>J237+K237</f>
        <v>0</v>
      </c>
      <c r="M237" s="320"/>
      <c r="N237" s="60"/>
      <c r="O237" s="114">
        <f>M237+N237</f>
        <v>0</v>
      </c>
      <c r="P237" s="367"/>
    </row>
    <row r="238" spans="1:16" ht="25.5" hidden="1" customHeight="1" x14ac:dyDescent="0.25">
      <c r="A238" s="112">
        <v>6250</v>
      </c>
      <c r="B238" s="57" t="s">
        <v>218</v>
      </c>
      <c r="C238" s="58">
        <f t="shared" si="80"/>
        <v>0</v>
      </c>
      <c r="D238" s="230">
        <f t="shared" ref="D238:O238" si="91">SUM(D239:D243)</f>
        <v>0</v>
      </c>
      <c r="E238" s="392">
        <f t="shared" si="91"/>
        <v>0</v>
      </c>
      <c r="F238" s="400">
        <f t="shared" si="91"/>
        <v>0</v>
      </c>
      <c r="G238" s="230">
        <f t="shared" si="91"/>
        <v>0</v>
      </c>
      <c r="H238" s="121">
        <f t="shared" si="91"/>
        <v>0</v>
      </c>
      <c r="I238" s="114">
        <f t="shared" si="91"/>
        <v>0</v>
      </c>
      <c r="J238" s="121">
        <f t="shared" si="91"/>
        <v>0</v>
      </c>
      <c r="K238" s="113">
        <f t="shared" si="91"/>
        <v>0</v>
      </c>
      <c r="L238" s="114">
        <f t="shared" si="91"/>
        <v>0</v>
      </c>
      <c r="M238" s="58">
        <f t="shared" si="91"/>
        <v>0</v>
      </c>
      <c r="N238" s="113">
        <f t="shared" si="91"/>
        <v>0</v>
      </c>
      <c r="O238" s="114">
        <f t="shared" si="91"/>
        <v>0</v>
      </c>
      <c r="P238" s="367"/>
    </row>
    <row r="239" spans="1:16" ht="14.25" hidden="1" customHeight="1" x14ac:dyDescent="0.25">
      <c r="A239" s="38">
        <v>6252</v>
      </c>
      <c r="B239" s="57" t="s">
        <v>219</v>
      </c>
      <c r="C239" s="58">
        <f t="shared" si="80"/>
        <v>0</v>
      </c>
      <c r="D239" s="229"/>
      <c r="E239" s="389"/>
      <c r="F239" s="400">
        <f t="shared" ref="F239:F245" si="92">D239+E239</f>
        <v>0</v>
      </c>
      <c r="G239" s="229"/>
      <c r="H239" s="261"/>
      <c r="I239" s="114">
        <f t="shared" ref="I239:I245" si="93">G239+H239</f>
        <v>0</v>
      </c>
      <c r="J239" s="261"/>
      <c r="K239" s="60"/>
      <c r="L239" s="114">
        <f t="shared" ref="L239:L245" si="94">J239+K239</f>
        <v>0</v>
      </c>
      <c r="M239" s="320"/>
      <c r="N239" s="60"/>
      <c r="O239" s="114">
        <f t="shared" ref="O239:O245" si="95">M239+N239</f>
        <v>0</v>
      </c>
      <c r="P239" s="367"/>
    </row>
    <row r="240" spans="1:16" ht="14.25" hidden="1" customHeight="1" x14ac:dyDescent="0.25">
      <c r="A240" s="38">
        <v>6253</v>
      </c>
      <c r="B240" s="57" t="s">
        <v>220</v>
      </c>
      <c r="C240" s="58">
        <f t="shared" si="80"/>
        <v>0</v>
      </c>
      <c r="D240" s="229"/>
      <c r="E240" s="389"/>
      <c r="F240" s="400">
        <f t="shared" si="92"/>
        <v>0</v>
      </c>
      <c r="G240" s="229"/>
      <c r="H240" s="261"/>
      <c r="I240" s="114">
        <f t="shared" si="93"/>
        <v>0</v>
      </c>
      <c r="J240" s="261"/>
      <c r="K240" s="60"/>
      <c r="L240" s="114">
        <f t="shared" si="94"/>
        <v>0</v>
      </c>
      <c r="M240" s="320"/>
      <c r="N240" s="60"/>
      <c r="O240" s="114">
        <f t="shared" si="95"/>
        <v>0</v>
      </c>
      <c r="P240" s="367"/>
    </row>
    <row r="241" spans="1:16" ht="24" hidden="1" x14ac:dyDescent="0.25">
      <c r="A241" s="38">
        <v>6254</v>
      </c>
      <c r="B241" s="57" t="s">
        <v>221</v>
      </c>
      <c r="C241" s="58">
        <f t="shared" si="80"/>
        <v>0</v>
      </c>
      <c r="D241" s="229"/>
      <c r="E241" s="389"/>
      <c r="F241" s="400">
        <f t="shared" si="92"/>
        <v>0</v>
      </c>
      <c r="G241" s="229"/>
      <c r="H241" s="261"/>
      <c r="I241" s="114">
        <f t="shared" si="93"/>
        <v>0</v>
      </c>
      <c r="J241" s="261"/>
      <c r="K241" s="60"/>
      <c r="L241" s="114">
        <f t="shared" si="94"/>
        <v>0</v>
      </c>
      <c r="M241" s="320"/>
      <c r="N241" s="60"/>
      <c r="O241" s="114">
        <f t="shared" si="95"/>
        <v>0</v>
      </c>
      <c r="P241" s="367"/>
    </row>
    <row r="242" spans="1:16" ht="24" hidden="1" x14ac:dyDescent="0.25">
      <c r="A242" s="38">
        <v>6255</v>
      </c>
      <c r="B242" s="57" t="s">
        <v>222</v>
      </c>
      <c r="C242" s="58">
        <f t="shared" si="80"/>
        <v>0</v>
      </c>
      <c r="D242" s="229"/>
      <c r="E242" s="389"/>
      <c r="F242" s="400">
        <f t="shared" si="92"/>
        <v>0</v>
      </c>
      <c r="G242" s="229"/>
      <c r="H242" s="261"/>
      <c r="I242" s="114">
        <f t="shared" si="93"/>
        <v>0</v>
      </c>
      <c r="J242" s="261"/>
      <c r="K242" s="60"/>
      <c r="L242" s="114">
        <f t="shared" si="94"/>
        <v>0</v>
      </c>
      <c r="M242" s="320"/>
      <c r="N242" s="60"/>
      <c r="O242" s="114">
        <f t="shared" si="95"/>
        <v>0</v>
      </c>
      <c r="P242" s="367"/>
    </row>
    <row r="243" spans="1:16" hidden="1" x14ac:dyDescent="0.25">
      <c r="A243" s="38">
        <v>6259</v>
      </c>
      <c r="B243" s="57" t="s">
        <v>223</v>
      </c>
      <c r="C243" s="58">
        <f t="shared" si="80"/>
        <v>0</v>
      </c>
      <c r="D243" s="229"/>
      <c r="E243" s="389"/>
      <c r="F243" s="400">
        <f t="shared" si="92"/>
        <v>0</v>
      </c>
      <c r="G243" s="229"/>
      <c r="H243" s="261"/>
      <c r="I243" s="114">
        <f t="shared" si="93"/>
        <v>0</v>
      </c>
      <c r="J243" s="261"/>
      <c r="K243" s="60"/>
      <c r="L243" s="114">
        <f t="shared" si="94"/>
        <v>0</v>
      </c>
      <c r="M243" s="320"/>
      <c r="N243" s="60"/>
      <c r="O243" s="114">
        <f t="shared" si="95"/>
        <v>0</v>
      </c>
      <c r="P243" s="367"/>
    </row>
    <row r="244" spans="1:16" ht="24" hidden="1" x14ac:dyDescent="0.25">
      <c r="A244" s="112">
        <v>6260</v>
      </c>
      <c r="B244" s="57" t="s">
        <v>224</v>
      </c>
      <c r="C244" s="58">
        <f t="shared" si="80"/>
        <v>0</v>
      </c>
      <c r="D244" s="229"/>
      <c r="E244" s="389"/>
      <c r="F244" s="400">
        <f t="shared" si="92"/>
        <v>0</v>
      </c>
      <c r="G244" s="229"/>
      <c r="H244" s="261"/>
      <c r="I244" s="114">
        <f t="shared" si="93"/>
        <v>0</v>
      </c>
      <c r="J244" s="261"/>
      <c r="K244" s="60"/>
      <c r="L244" s="114">
        <f t="shared" si="94"/>
        <v>0</v>
      </c>
      <c r="M244" s="320"/>
      <c r="N244" s="60"/>
      <c r="O244" s="114">
        <f t="shared" si="95"/>
        <v>0</v>
      </c>
      <c r="P244" s="367"/>
    </row>
    <row r="245" spans="1:16" hidden="1" x14ac:dyDescent="0.25">
      <c r="A245" s="112">
        <v>6270</v>
      </c>
      <c r="B245" s="57" t="s">
        <v>225</v>
      </c>
      <c r="C245" s="58">
        <f t="shared" si="80"/>
        <v>0</v>
      </c>
      <c r="D245" s="229"/>
      <c r="E245" s="389"/>
      <c r="F245" s="400">
        <f t="shared" si="92"/>
        <v>0</v>
      </c>
      <c r="G245" s="229"/>
      <c r="H245" s="261"/>
      <c r="I245" s="114">
        <f t="shared" si="93"/>
        <v>0</v>
      </c>
      <c r="J245" s="261"/>
      <c r="K245" s="60"/>
      <c r="L245" s="114">
        <f t="shared" si="94"/>
        <v>0</v>
      </c>
      <c r="M245" s="320"/>
      <c r="N245" s="60"/>
      <c r="O245" s="114">
        <f t="shared" si="95"/>
        <v>0</v>
      </c>
      <c r="P245" s="367"/>
    </row>
    <row r="246" spans="1:16" ht="24" hidden="1" x14ac:dyDescent="0.25">
      <c r="A246" s="581">
        <v>6290</v>
      </c>
      <c r="B246" s="52" t="s">
        <v>226</v>
      </c>
      <c r="C246" s="127">
        <f t="shared" si="80"/>
        <v>0</v>
      </c>
      <c r="D246" s="232">
        <f>SUM(D247:D250)</f>
        <v>0</v>
      </c>
      <c r="E246" s="388">
        <f t="shared" ref="E246:O246" si="96">SUM(E247:E250)</f>
        <v>0</v>
      </c>
      <c r="F246" s="411">
        <f t="shared" si="96"/>
        <v>0</v>
      </c>
      <c r="G246" s="232">
        <f t="shared" si="96"/>
        <v>0</v>
      </c>
      <c r="H246" s="263">
        <f t="shared" si="96"/>
        <v>0</v>
      </c>
      <c r="I246" s="120">
        <f t="shared" si="96"/>
        <v>0</v>
      </c>
      <c r="J246" s="263">
        <f t="shared" si="96"/>
        <v>0</v>
      </c>
      <c r="K246" s="119">
        <f t="shared" si="96"/>
        <v>0</v>
      </c>
      <c r="L246" s="120">
        <f t="shared" si="96"/>
        <v>0</v>
      </c>
      <c r="M246" s="127">
        <f t="shared" si="96"/>
        <v>0</v>
      </c>
      <c r="N246" s="300">
        <f t="shared" si="96"/>
        <v>0</v>
      </c>
      <c r="O246" s="305">
        <f t="shared" si="96"/>
        <v>0</v>
      </c>
      <c r="P246" s="704"/>
    </row>
    <row r="247" spans="1:16" hidden="1" x14ac:dyDescent="0.25">
      <c r="A247" s="38">
        <v>6291</v>
      </c>
      <c r="B247" s="57" t="s">
        <v>227</v>
      </c>
      <c r="C247" s="58">
        <f t="shared" si="80"/>
        <v>0</v>
      </c>
      <c r="D247" s="229"/>
      <c r="E247" s="389"/>
      <c r="F247" s="400">
        <f>D247+E247</f>
        <v>0</v>
      </c>
      <c r="G247" s="229"/>
      <c r="H247" s="261"/>
      <c r="I247" s="114">
        <f>G247+H247</f>
        <v>0</v>
      </c>
      <c r="J247" s="261"/>
      <c r="K247" s="60"/>
      <c r="L247" s="114">
        <f>J247+K247</f>
        <v>0</v>
      </c>
      <c r="M247" s="320"/>
      <c r="N247" s="60"/>
      <c r="O247" s="114">
        <f>M247+N247</f>
        <v>0</v>
      </c>
      <c r="P247" s="367"/>
    </row>
    <row r="248" spans="1:16" hidden="1" x14ac:dyDescent="0.25">
      <c r="A248" s="38">
        <v>6292</v>
      </c>
      <c r="B248" s="57" t="s">
        <v>228</v>
      </c>
      <c r="C248" s="58">
        <f t="shared" si="80"/>
        <v>0</v>
      </c>
      <c r="D248" s="229"/>
      <c r="E248" s="389"/>
      <c r="F248" s="400">
        <f>D248+E248</f>
        <v>0</v>
      </c>
      <c r="G248" s="229"/>
      <c r="H248" s="261"/>
      <c r="I248" s="114">
        <f>G248+H248</f>
        <v>0</v>
      </c>
      <c r="J248" s="261"/>
      <c r="K248" s="60"/>
      <c r="L248" s="114">
        <f>J248+K248</f>
        <v>0</v>
      </c>
      <c r="M248" s="320"/>
      <c r="N248" s="60"/>
      <c r="O248" s="114">
        <f>M248+N248</f>
        <v>0</v>
      </c>
      <c r="P248" s="367"/>
    </row>
    <row r="249" spans="1:16" ht="72" hidden="1" x14ac:dyDescent="0.25">
      <c r="A249" s="38">
        <v>6296</v>
      </c>
      <c r="B249" s="57" t="s">
        <v>229</v>
      </c>
      <c r="C249" s="58">
        <f t="shared" si="80"/>
        <v>0</v>
      </c>
      <c r="D249" s="229"/>
      <c r="E249" s="389"/>
      <c r="F249" s="400">
        <f>D249+E249</f>
        <v>0</v>
      </c>
      <c r="G249" s="229"/>
      <c r="H249" s="261"/>
      <c r="I249" s="114">
        <f>G249+H249</f>
        <v>0</v>
      </c>
      <c r="J249" s="261"/>
      <c r="K249" s="60"/>
      <c r="L249" s="114">
        <f>J249+K249</f>
        <v>0</v>
      </c>
      <c r="M249" s="320"/>
      <c r="N249" s="60"/>
      <c r="O249" s="114">
        <f>M249+N249</f>
        <v>0</v>
      </c>
      <c r="P249" s="367"/>
    </row>
    <row r="250" spans="1:16" ht="39.75" hidden="1" customHeight="1" x14ac:dyDescent="0.25">
      <c r="A250" s="38">
        <v>6299</v>
      </c>
      <c r="B250" s="57" t="s">
        <v>230</v>
      </c>
      <c r="C250" s="58">
        <f t="shared" si="80"/>
        <v>0</v>
      </c>
      <c r="D250" s="229"/>
      <c r="E250" s="389"/>
      <c r="F250" s="400">
        <f>D250+E250</f>
        <v>0</v>
      </c>
      <c r="G250" s="229"/>
      <c r="H250" s="261"/>
      <c r="I250" s="114">
        <f>G250+H250</f>
        <v>0</v>
      </c>
      <c r="J250" s="261"/>
      <c r="K250" s="60"/>
      <c r="L250" s="114">
        <f>J250+K250</f>
        <v>0</v>
      </c>
      <c r="M250" s="320"/>
      <c r="N250" s="60"/>
      <c r="O250" s="114">
        <f>M250+N250</f>
        <v>0</v>
      </c>
      <c r="P250" s="367"/>
    </row>
    <row r="251" spans="1:16" hidden="1" x14ac:dyDescent="0.25">
      <c r="A251" s="46">
        <v>6300</v>
      </c>
      <c r="B251" s="105" t="s">
        <v>231</v>
      </c>
      <c r="C251" s="47">
        <f t="shared" si="80"/>
        <v>0</v>
      </c>
      <c r="D251" s="227">
        <f>SUM(D252,D257,D258)</f>
        <v>0</v>
      </c>
      <c r="E251" s="387">
        <f t="shared" ref="E251:O251" si="97">SUM(E252,E257,E258)</f>
        <v>0</v>
      </c>
      <c r="F251" s="402">
        <f t="shared" si="97"/>
        <v>0</v>
      </c>
      <c r="G251" s="227">
        <f t="shared" si="97"/>
        <v>0</v>
      </c>
      <c r="H251" s="106">
        <f t="shared" si="97"/>
        <v>0</v>
      </c>
      <c r="I251" s="117">
        <f t="shared" si="97"/>
        <v>0</v>
      </c>
      <c r="J251" s="106">
        <f t="shared" si="97"/>
        <v>0</v>
      </c>
      <c r="K251" s="50">
        <f t="shared" si="97"/>
        <v>0</v>
      </c>
      <c r="L251" s="117">
        <f t="shared" si="97"/>
        <v>0</v>
      </c>
      <c r="M251" s="164">
        <f t="shared" si="97"/>
        <v>0</v>
      </c>
      <c r="N251" s="165">
        <f t="shared" si="97"/>
        <v>0</v>
      </c>
      <c r="O251" s="166">
        <f t="shared" si="97"/>
        <v>0</v>
      </c>
      <c r="P251" s="695"/>
    </row>
    <row r="252" spans="1:16" ht="24" hidden="1" x14ac:dyDescent="0.25">
      <c r="A252" s="581">
        <v>6320</v>
      </c>
      <c r="B252" s="52" t="s">
        <v>303</v>
      </c>
      <c r="C252" s="127">
        <f t="shared" si="80"/>
        <v>0</v>
      </c>
      <c r="D252" s="232">
        <f>SUM(D253:D256)</f>
        <v>0</v>
      </c>
      <c r="E252" s="388">
        <f t="shared" ref="E252:O252" si="98">SUM(E253:E256)</f>
        <v>0</v>
      </c>
      <c r="F252" s="411">
        <f t="shared" si="98"/>
        <v>0</v>
      </c>
      <c r="G252" s="232">
        <f t="shared" si="98"/>
        <v>0</v>
      </c>
      <c r="H252" s="263">
        <f t="shared" si="98"/>
        <v>0</v>
      </c>
      <c r="I252" s="120">
        <f t="shared" si="98"/>
        <v>0</v>
      </c>
      <c r="J252" s="263">
        <f t="shared" si="98"/>
        <v>0</v>
      </c>
      <c r="K252" s="119">
        <f t="shared" si="98"/>
        <v>0</v>
      </c>
      <c r="L252" s="120">
        <f t="shared" si="98"/>
        <v>0</v>
      </c>
      <c r="M252" s="53">
        <f t="shared" si="98"/>
        <v>0</v>
      </c>
      <c r="N252" s="119">
        <f t="shared" si="98"/>
        <v>0</v>
      </c>
      <c r="O252" s="120">
        <f t="shared" si="98"/>
        <v>0</v>
      </c>
      <c r="P252" s="366"/>
    </row>
    <row r="253" spans="1:16" hidden="1" x14ac:dyDescent="0.25">
      <c r="A253" s="38">
        <v>6322</v>
      </c>
      <c r="B253" s="57" t="s">
        <v>232</v>
      </c>
      <c r="C253" s="58">
        <f t="shared" si="80"/>
        <v>0</v>
      </c>
      <c r="D253" s="229"/>
      <c r="E253" s="389"/>
      <c r="F253" s="400">
        <f t="shared" ref="F253:F258" si="99">D253+E253</f>
        <v>0</v>
      </c>
      <c r="G253" s="229"/>
      <c r="H253" s="261"/>
      <c r="I253" s="114">
        <f t="shared" ref="I253:I258" si="100">G253+H253</f>
        <v>0</v>
      </c>
      <c r="J253" s="261"/>
      <c r="K253" s="60"/>
      <c r="L253" s="114">
        <f t="shared" ref="L253:L258" si="101">J253+K253</f>
        <v>0</v>
      </c>
      <c r="M253" s="320"/>
      <c r="N253" s="60"/>
      <c r="O253" s="114">
        <f t="shared" ref="O253:O258" si="102">M253+N253</f>
        <v>0</v>
      </c>
      <c r="P253" s="367"/>
    </row>
    <row r="254" spans="1:16" ht="24" hidden="1" x14ac:dyDescent="0.25">
      <c r="A254" s="38">
        <v>6323</v>
      </c>
      <c r="B254" s="57" t="s">
        <v>233</v>
      </c>
      <c r="C254" s="58">
        <f t="shared" si="80"/>
        <v>0</v>
      </c>
      <c r="D254" s="229"/>
      <c r="E254" s="389"/>
      <c r="F254" s="400">
        <f t="shared" si="99"/>
        <v>0</v>
      </c>
      <c r="G254" s="229"/>
      <c r="H254" s="261"/>
      <c r="I254" s="114">
        <f t="shared" si="100"/>
        <v>0</v>
      </c>
      <c r="J254" s="261"/>
      <c r="K254" s="60"/>
      <c r="L254" s="114">
        <f t="shared" si="101"/>
        <v>0</v>
      </c>
      <c r="M254" s="320"/>
      <c r="N254" s="60"/>
      <c r="O254" s="114">
        <f t="shared" si="102"/>
        <v>0</v>
      </c>
      <c r="P254" s="367"/>
    </row>
    <row r="255" spans="1:16" ht="24" hidden="1" x14ac:dyDescent="0.25">
      <c r="A255" s="38">
        <v>6324</v>
      </c>
      <c r="B255" s="57" t="s">
        <v>287</v>
      </c>
      <c r="C255" s="58">
        <f t="shared" si="80"/>
        <v>0</v>
      </c>
      <c r="D255" s="229"/>
      <c r="E255" s="389"/>
      <c r="F255" s="400">
        <f t="shared" si="99"/>
        <v>0</v>
      </c>
      <c r="G255" s="229"/>
      <c r="H255" s="261"/>
      <c r="I255" s="114">
        <f t="shared" si="100"/>
        <v>0</v>
      </c>
      <c r="J255" s="261"/>
      <c r="K255" s="60"/>
      <c r="L255" s="114">
        <f t="shared" si="101"/>
        <v>0</v>
      </c>
      <c r="M255" s="320"/>
      <c r="N255" s="60"/>
      <c r="O255" s="114">
        <f t="shared" si="102"/>
        <v>0</v>
      </c>
      <c r="P255" s="367"/>
    </row>
    <row r="256" spans="1:16" hidden="1" x14ac:dyDescent="0.25">
      <c r="A256" s="33">
        <v>6329</v>
      </c>
      <c r="B256" s="52" t="s">
        <v>288</v>
      </c>
      <c r="C256" s="53">
        <f t="shared" si="80"/>
        <v>0</v>
      </c>
      <c r="D256" s="228"/>
      <c r="E256" s="393"/>
      <c r="F256" s="411">
        <f t="shared" si="99"/>
        <v>0</v>
      </c>
      <c r="G256" s="228"/>
      <c r="H256" s="260"/>
      <c r="I256" s="120">
        <f t="shared" si="100"/>
        <v>0</v>
      </c>
      <c r="J256" s="260"/>
      <c r="K256" s="55"/>
      <c r="L256" s="120">
        <f t="shared" si="101"/>
        <v>0</v>
      </c>
      <c r="M256" s="319"/>
      <c r="N256" s="55"/>
      <c r="O256" s="120">
        <f t="shared" si="102"/>
        <v>0</v>
      </c>
      <c r="P256" s="366"/>
    </row>
    <row r="257" spans="1:16" ht="24" hidden="1" x14ac:dyDescent="0.25">
      <c r="A257" s="142">
        <v>6330</v>
      </c>
      <c r="B257" s="143" t="s">
        <v>234</v>
      </c>
      <c r="C257" s="127">
        <f t="shared" si="80"/>
        <v>0</v>
      </c>
      <c r="D257" s="234"/>
      <c r="E257" s="604"/>
      <c r="F257" s="605">
        <f t="shared" si="99"/>
        <v>0</v>
      </c>
      <c r="G257" s="234"/>
      <c r="H257" s="265"/>
      <c r="I257" s="305">
        <f t="shared" si="100"/>
        <v>0</v>
      </c>
      <c r="J257" s="265"/>
      <c r="K257" s="129"/>
      <c r="L257" s="305">
        <f t="shared" si="101"/>
        <v>0</v>
      </c>
      <c r="M257" s="323"/>
      <c r="N257" s="129"/>
      <c r="O257" s="305">
        <f t="shared" si="102"/>
        <v>0</v>
      </c>
      <c r="P257" s="704"/>
    </row>
    <row r="258" spans="1:16" hidden="1" x14ac:dyDescent="0.25">
      <c r="A258" s="112">
        <v>6360</v>
      </c>
      <c r="B258" s="57" t="s">
        <v>235</v>
      </c>
      <c r="C258" s="58">
        <f t="shared" si="80"/>
        <v>0</v>
      </c>
      <c r="D258" s="229"/>
      <c r="E258" s="389"/>
      <c r="F258" s="400">
        <f t="shared" si="99"/>
        <v>0</v>
      </c>
      <c r="G258" s="229"/>
      <c r="H258" s="261"/>
      <c r="I258" s="114">
        <f t="shared" si="100"/>
        <v>0</v>
      </c>
      <c r="J258" s="261"/>
      <c r="K258" s="60"/>
      <c r="L258" s="114">
        <f t="shared" si="101"/>
        <v>0</v>
      </c>
      <c r="M258" s="320"/>
      <c r="N258" s="60"/>
      <c r="O258" s="114">
        <f t="shared" si="102"/>
        <v>0</v>
      </c>
      <c r="P258" s="367"/>
    </row>
    <row r="259" spans="1:16" ht="36" hidden="1" x14ac:dyDescent="0.25">
      <c r="A259" s="46">
        <v>6400</v>
      </c>
      <c r="B259" s="105" t="s">
        <v>236</v>
      </c>
      <c r="C259" s="47">
        <f t="shared" si="80"/>
        <v>0</v>
      </c>
      <c r="D259" s="227">
        <f>SUM(D260,D264)</f>
        <v>0</v>
      </c>
      <c r="E259" s="387">
        <f t="shared" ref="E259:O259" si="103">SUM(E260,E264)</f>
        <v>0</v>
      </c>
      <c r="F259" s="402">
        <f t="shared" si="103"/>
        <v>0</v>
      </c>
      <c r="G259" s="227">
        <f t="shared" si="103"/>
        <v>0</v>
      </c>
      <c r="H259" s="106">
        <f t="shared" si="103"/>
        <v>0</v>
      </c>
      <c r="I259" s="117">
        <f t="shared" si="103"/>
        <v>0</v>
      </c>
      <c r="J259" s="106">
        <f t="shared" si="103"/>
        <v>0</v>
      </c>
      <c r="K259" s="50">
        <f t="shared" si="103"/>
        <v>0</v>
      </c>
      <c r="L259" s="117">
        <f t="shared" si="103"/>
        <v>0</v>
      </c>
      <c r="M259" s="164">
        <f t="shared" si="103"/>
        <v>0</v>
      </c>
      <c r="N259" s="165">
        <f t="shared" si="103"/>
        <v>0</v>
      </c>
      <c r="O259" s="166">
        <f t="shared" si="103"/>
        <v>0</v>
      </c>
      <c r="P259" s="695"/>
    </row>
    <row r="260" spans="1:16" ht="24" hidden="1" x14ac:dyDescent="0.25">
      <c r="A260" s="581">
        <v>6410</v>
      </c>
      <c r="B260" s="52" t="s">
        <v>237</v>
      </c>
      <c r="C260" s="53">
        <f t="shared" si="80"/>
        <v>0</v>
      </c>
      <c r="D260" s="232">
        <f>SUM(D261:D263)</f>
        <v>0</v>
      </c>
      <c r="E260" s="388">
        <f t="shared" ref="E260:O260" si="104">SUM(E261:E263)</f>
        <v>0</v>
      </c>
      <c r="F260" s="411">
        <f t="shared" si="104"/>
        <v>0</v>
      </c>
      <c r="G260" s="232">
        <f t="shared" si="104"/>
        <v>0</v>
      </c>
      <c r="H260" s="263">
        <f t="shared" si="104"/>
        <v>0</v>
      </c>
      <c r="I260" s="120">
        <f t="shared" si="104"/>
        <v>0</v>
      </c>
      <c r="J260" s="263">
        <f t="shared" si="104"/>
        <v>0</v>
      </c>
      <c r="K260" s="119">
        <f t="shared" si="104"/>
        <v>0</v>
      </c>
      <c r="L260" s="120">
        <f t="shared" si="104"/>
        <v>0</v>
      </c>
      <c r="M260" s="64">
        <f t="shared" si="104"/>
        <v>0</v>
      </c>
      <c r="N260" s="299">
        <f t="shared" si="104"/>
        <v>0</v>
      </c>
      <c r="O260" s="304">
        <f t="shared" si="104"/>
        <v>0</v>
      </c>
      <c r="P260" s="702"/>
    </row>
    <row r="261" spans="1:16" hidden="1" x14ac:dyDescent="0.25">
      <c r="A261" s="38">
        <v>6411</v>
      </c>
      <c r="B261" s="145" t="s">
        <v>238</v>
      </c>
      <c r="C261" s="58">
        <f t="shared" si="80"/>
        <v>0</v>
      </c>
      <c r="D261" s="229"/>
      <c r="E261" s="389"/>
      <c r="F261" s="400">
        <f>D261+E261</f>
        <v>0</v>
      </c>
      <c r="G261" s="229"/>
      <c r="H261" s="261"/>
      <c r="I261" s="114">
        <f>G261+H261</f>
        <v>0</v>
      </c>
      <c r="J261" s="261"/>
      <c r="K261" s="60"/>
      <c r="L261" s="114">
        <f>J261+K261</f>
        <v>0</v>
      </c>
      <c r="M261" s="320"/>
      <c r="N261" s="60"/>
      <c r="O261" s="114">
        <f>M261+N261</f>
        <v>0</v>
      </c>
      <c r="P261" s="367"/>
    </row>
    <row r="262" spans="1:16" ht="36" hidden="1" x14ac:dyDescent="0.25">
      <c r="A262" s="38">
        <v>6412</v>
      </c>
      <c r="B262" s="57" t="s">
        <v>239</v>
      </c>
      <c r="C262" s="58">
        <f t="shared" si="80"/>
        <v>0</v>
      </c>
      <c r="D262" s="229"/>
      <c r="E262" s="389"/>
      <c r="F262" s="400">
        <f>D262+E262</f>
        <v>0</v>
      </c>
      <c r="G262" s="229"/>
      <c r="H262" s="261"/>
      <c r="I262" s="114">
        <f>G262+H262</f>
        <v>0</v>
      </c>
      <c r="J262" s="261"/>
      <c r="K262" s="60"/>
      <c r="L262" s="114">
        <f>J262+K262</f>
        <v>0</v>
      </c>
      <c r="M262" s="320"/>
      <c r="N262" s="60"/>
      <c r="O262" s="114">
        <f>M262+N262</f>
        <v>0</v>
      </c>
      <c r="P262" s="367"/>
    </row>
    <row r="263" spans="1:16" ht="36" hidden="1" x14ac:dyDescent="0.25">
      <c r="A263" s="38">
        <v>6419</v>
      </c>
      <c r="B263" s="57" t="s">
        <v>240</v>
      </c>
      <c r="C263" s="58">
        <f t="shared" si="80"/>
        <v>0</v>
      </c>
      <c r="D263" s="229"/>
      <c r="E263" s="389"/>
      <c r="F263" s="400">
        <f>D263+E263</f>
        <v>0</v>
      </c>
      <c r="G263" s="229"/>
      <c r="H263" s="261"/>
      <c r="I263" s="114">
        <f>G263+H263</f>
        <v>0</v>
      </c>
      <c r="J263" s="261"/>
      <c r="K263" s="60"/>
      <c r="L263" s="114">
        <f>J263+K263</f>
        <v>0</v>
      </c>
      <c r="M263" s="320"/>
      <c r="N263" s="60"/>
      <c r="O263" s="114">
        <f>M263+N263</f>
        <v>0</v>
      </c>
      <c r="P263" s="367"/>
    </row>
    <row r="264" spans="1:16" ht="36" hidden="1" x14ac:dyDescent="0.25">
      <c r="A264" s="112">
        <v>6420</v>
      </c>
      <c r="B264" s="57" t="s">
        <v>241</v>
      </c>
      <c r="C264" s="58">
        <f t="shared" si="80"/>
        <v>0</v>
      </c>
      <c r="D264" s="230">
        <f t="shared" ref="D264:O264" si="105">SUM(D265:D268)</f>
        <v>0</v>
      </c>
      <c r="E264" s="392">
        <f t="shared" si="105"/>
        <v>0</v>
      </c>
      <c r="F264" s="400">
        <f t="shared" si="105"/>
        <v>0</v>
      </c>
      <c r="G264" s="230">
        <f t="shared" si="105"/>
        <v>0</v>
      </c>
      <c r="H264" s="121">
        <f t="shared" si="105"/>
        <v>0</v>
      </c>
      <c r="I264" s="114">
        <f t="shared" si="105"/>
        <v>0</v>
      </c>
      <c r="J264" s="121">
        <f t="shared" si="105"/>
        <v>0</v>
      </c>
      <c r="K264" s="113">
        <f t="shared" si="105"/>
        <v>0</v>
      </c>
      <c r="L264" s="114">
        <f t="shared" si="105"/>
        <v>0</v>
      </c>
      <c r="M264" s="58">
        <f t="shared" si="105"/>
        <v>0</v>
      </c>
      <c r="N264" s="113">
        <f t="shared" si="105"/>
        <v>0</v>
      </c>
      <c r="O264" s="114">
        <f t="shared" si="105"/>
        <v>0</v>
      </c>
      <c r="P264" s="367"/>
    </row>
    <row r="265" spans="1:16" hidden="1" x14ac:dyDescent="0.25">
      <c r="A265" s="38">
        <v>6421</v>
      </c>
      <c r="B265" s="57" t="s">
        <v>242</v>
      </c>
      <c r="C265" s="58">
        <f t="shared" si="80"/>
        <v>0</v>
      </c>
      <c r="D265" s="229"/>
      <c r="E265" s="389"/>
      <c r="F265" s="400">
        <f>D265+E265</f>
        <v>0</v>
      </c>
      <c r="G265" s="229"/>
      <c r="H265" s="261"/>
      <c r="I265" s="114">
        <f>G265+H265</f>
        <v>0</v>
      </c>
      <c r="J265" s="261"/>
      <c r="K265" s="60"/>
      <c r="L265" s="114">
        <f>J265+K265</f>
        <v>0</v>
      </c>
      <c r="M265" s="320"/>
      <c r="N265" s="60"/>
      <c r="O265" s="114">
        <f>M265+N265</f>
        <v>0</v>
      </c>
      <c r="P265" s="367"/>
    </row>
    <row r="266" spans="1:16" hidden="1" x14ac:dyDescent="0.25">
      <c r="A266" s="38">
        <v>6422</v>
      </c>
      <c r="B266" s="57" t="s">
        <v>243</v>
      </c>
      <c r="C266" s="58">
        <f t="shared" si="80"/>
        <v>0</v>
      </c>
      <c r="D266" s="229"/>
      <c r="E266" s="389"/>
      <c r="F266" s="400">
        <f>D266+E266</f>
        <v>0</v>
      </c>
      <c r="G266" s="229"/>
      <c r="H266" s="261"/>
      <c r="I266" s="114">
        <f>G266+H266</f>
        <v>0</v>
      </c>
      <c r="J266" s="261"/>
      <c r="K266" s="60"/>
      <c r="L266" s="114">
        <f>J266+K266</f>
        <v>0</v>
      </c>
      <c r="M266" s="320"/>
      <c r="N266" s="60"/>
      <c r="O266" s="114">
        <f>M266+N266</f>
        <v>0</v>
      </c>
      <c r="P266" s="367"/>
    </row>
    <row r="267" spans="1:16" ht="13.5" hidden="1" customHeight="1" x14ac:dyDescent="0.25">
      <c r="A267" s="38">
        <v>6423</v>
      </c>
      <c r="B267" s="57" t="s">
        <v>244</v>
      </c>
      <c r="C267" s="58">
        <f t="shared" si="80"/>
        <v>0</v>
      </c>
      <c r="D267" s="229"/>
      <c r="E267" s="389"/>
      <c r="F267" s="400">
        <f>D267+E267</f>
        <v>0</v>
      </c>
      <c r="G267" s="229"/>
      <c r="H267" s="261"/>
      <c r="I267" s="114">
        <f>G267+H267</f>
        <v>0</v>
      </c>
      <c r="J267" s="261"/>
      <c r="K267" s="60"/>
      <c r="L267" s="114">
        <f>J267+K267</f>
        <v>0</v>
      </c>
      <c r="M267" s="320"/>
      <c r="N267" s="60"/>
      <c r="O267" s="114">
        <f>M267+N267</f>
        <v>0</v>
      </c>
      <c r="P267" s="367"/>
    </row>
    <row r="268" spans="1:16" ht="36" hidden="1" x14ac:dyDescent="0.25">
      <c r="A268" s="38">
        <v>6424</v>
      </c>
      <c r="B268" s="57" t="s">
        <v>245</v>
      </c>
      <c r="C268" s="58">
        <f t="shared" si="80"/>
        <v>0</v>
      </c>
      <c r="D268" s="229"/>
      <c r="E268" s="389"/>
      <c r="F268" s="400">
        <f>D268+E268</f>
        <v>0</v>
      </c>
      <c r="G268" s="229"/>
      <c r="H268" s="261"/>
      <c r="I268" s="114">
        <f>G268+H268</f>
        <v>0</v>
      </c>
      <c r="J268" s="261"/>
      <c r="K268" s="60"/>
      <c r="L268" s="114">
        <f>J268+K268</f>
        <v>0</v>
      </c>
      <c r="M268" s="320"/>
      <c r="N268" s="60"/>
      <c r="O268" s="114">
        <f>M268+N268</f>
        <v>0</v>
      </c>
      <c r="P268" s="367"/>
    </row>
    <row r="269" spans="1:16" ht="36" hidden="1" x14ac:dyDescent="0.25">
      <c r="A269" s="148">
        <v>7000</v>
      </c>
      <c r="B269" s="148" t="s">
        <v>246</v>
      </c>
      <c r="C269" s="150">
        <f t="shared" si="80"/>
        <v>0</v>
      </c>
      <c r="D269" s="236">
        <f t="shared" ref="D269:O269" si="106">SUM(D270,D281)</f>
        <v>0</v>
      </c>
      <c r="E269" s="391">
        <f t="shared" si="106"/>
        <v>0</v>
      </c>
      <c r="F269" s="412">
        <f t="shared" si="106"/>
        <v>0</v>
      </c>
      <c r="G269" s="236">
        <f t="shared" si="106"/>
        <v>0</v>
      </c>
      <c r="H269" s="267">
        <f t="shared" si="106"/>
        <v>0</v>
      </c>
      <c r="I269" s="483">
        <f t="shared" si="106"/>
        <v>0</v>
      </c>
      <c r="J269" s="267">
        <f t="shared" si="106"/>
        <v>0</v>
      </c>
      <c r="K269" s="481">
        <f t="shared" si="106"/>
        <v>0</v>
      </c>
      <c r="L269" s="483">
        <f t="shared" si="106"/>
        <v>0</v>
      </c>
      <c r="M269" s="325">
        <f t="shared" si="106"/>
        <v>0</v>
      </c>
      <c r="N269" s="302">
        <f t="shared" si="106"/>
        <v>0</v>
      </c>
      <c r="O269" s="307">
        <f t="shared" si="106"/>
        <v>0</v>
      </c>
      <c r="P269" s="706"/>
    </row>
    <row r="270" spans="1:16" ht="24" hidden="1" x14ac:dyDescent="0.25">
      <c r="A270" s="46">
        <v>7200</v>
      </c>
      <c r="B270" s="105" t="s">
        <v>247</v>
      </c>
      <c r="C270" s="47">
        <f t="shared" si="80"/>
        <v>0</v>
      </c>
      <c r="D270" s="227">
        <f t="shared" ref="D270:O270" si="107">SUM(D271,D272,D275,D276,D280)</f>
        <v>0</v>
      </c>
      <c r="E270" s="387">
        <f t="shared" si="107"/>
        <v>0</v>
      </c>
      <c r="F270" s="402">
        <f t="shared" si="107"/>
        <v>0</v>
      </c>
      <c r="G270" s="227">
        <f t="shared" si="107"/>
        <v>0</v>
      </c>
      <c r="H270" s="106">
        <f t="shared" si="107"/>
        <v>0</v>
      </c>
      <c r="I270" s="117">
        <f t="shared" si="107"/>
        <v>0</v>
      </c>
      <c r="J270" s="106">
        <f t="shared" si="107"/>
        <v>0</v>
      </c>
      <c r="K270" s="50">
        <f t="shared" si="107"/>
        <v>0</v>
      </c>
      <c r="L270" s="117">
        <f t="shared" si="107"/>
        <v>0</v>
      </c>
      <c r="M270" s="130">
        <f t="shared" si="107"/>
        <v>0</v>
      </c>
      <c r="N270" s="131">
        <f t="shared" si="107"/>
        <v>0</v>
      </c>
      <c r="O270" s="289">
        <f t="shared" si="107"/>
        <v>0</v>
      </c>
      <c r="P270" s="701"/>
    </row>
    <row r="271" spans="1:16" ht="24" hidden="1" x14ac:dyDescent="0.25">
      <c r="A271" s="581">
        <v>7210</v>
      </c>
      <c r="B271" s="52" t="s">
        <v>248</v>
      </c>
      <c r="C271" s="53">
        <f t="shared" si="80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366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80"/>
        <v>0</v>
      </c>
      <c r="D272" s="230">
        <f t="shared" ref="D272:O272" si="108">SUM(D273:D274)</f>
        <v>0</v>
      </c>
      <c r="E272" s="392">
        <f t="shared" si="108"/>
        <v>0</v>
      </c>
      <c r="F272" s="400">
        <f t="shared" si="108"/>
        <v>0</v>
      </c>
      <c r="G272" s="230">
        <f t="shared" si="108"/>
        <v>0</v>
      </c>
      <c r="H272" s="121">
        <f t="shared" si="108"/>
        <v>0</v>
      </c>
      <c r="I272" s="114">
        <f t="shared" si="108"/>
        <v>0</v>
      </c>
      <c r="J272" s="121">
        <f t="shared" si="108"/>
        <v>0</v>
      </c>
      <c r="K272" s="113">
        <f t="shared" si="108"/>
        <v>0</v>
      </c>
      <c r="L272" s="114">
        <f t="shared" si="108"/>
        <v>0</v>
      </c>
      <c r="M272" s="58">
        <f t="shared" si="108"/>
        <v>0</v>
      </c>
      <c r="N272" s="113">
        <f t="shared" si="108"/>
        <v>0</v>
      </c>
      <c r="O272" s="114">
        <f t="shared" si="108"/>
        <v>0</v>
      </c>
      <c r="P272" s="367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80"/>
        <v>0</v>
      </c>
      <c r="D273" s="229"/>
      <c r="E273" s="389"/>
      <c r="F273" s="400">
        <f>D273+E273</f>
        <v>0</v>
      </c>
      <c r="G273" s="229"/>
      <c r="H273" s="261"/>
      <c r="I273" s="114">
        <f>G273+H273</f>
        <v>0</v>
      </c>
      <c r="J273" s="261"/>
      <c r="K273" s="60"/>
      <c r="L273" s="114">
        <f>J273+K273</f>
        <v>0</v>
      </c>
      <c r="M273" s="320"/>
      <c r="N273" s="60"/>
      <c r="O273" s="114">
        <f>M273+N273</f>
        <v>0</v>
      </c>
      <c r="P273" s="367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80"/>
        <v>0</v>
      </c>
      <c r="D274" s="229"/>
      <c r="E274" s="389"/>
      <c r="F274" s="400">
        <f>D274+E274</f>
        <v>0</v>
      </c>
      <c r="G274" s="229"/>
      <c r="H274" s="261"/>
      <c r="I274" s="114">
        <f>G274+H274</f>
        <v>0</v>
      </c>
      <c r="J274" s="261"/>
      <c r="K274" s="60"/>
      <c r="L274" s="114">
        <f>J274+K274</f>
        <v>0</v>
      </c>
      <c r="M274" s="320"/>
      <c r="N274" s="60"/>
      <c r="O274" s="114">
        <f>M274+N274</f>
        <v>0</v>
      </c>
      <c r="P274" s="367"/>
    </row>
    <row r="275" spans="1:16" ht="24" hidden="1" x14ac:dyDescent="0.25">
      <c r="A275" s="112">
        <v>7230</v>
      </c>
      <c r="B275" s="57" t="s">
        <v>292</v>
      </c>
      <c r="C275" s="58">
        <f t="shared" si="80"/>
        <v>0</v>
      </c>
      <c r="D275" s="229"/>
      <c r="E275" s="389"/>
      <c r="F275" s="400">
        <f>D275+E275</f>
        <v>0</v>
      </c>
      <c r="G275" s="229"/>
      <c r="H275" s="261"/>
      <c r="I275" s="114">
        <f>G275+H275</f>
        <v>0</v>
      </c>
      <c r="J275" s="261"/>
      <c r="K275" s="60"/>
      <c r="L275" s="114">
        <f>J275+K275</f>
        <v>0</v>
      </c>
      <c r="M275" s="320"/>
      <c r="N275" s="60"/>
      <c r="O275" s="114">
        <f>M275+N275</f>
        <v>0</v>
      </c>
      <c r="P275" s="367"/>
    </row>
    <row r="276" spans="1:16" ht="24" hidden="1" x14ac:dyDescent="0.25">
      <c r="A276" s="112">
        <v>7240</v>
      </c>
      <c r="B276" s="57" t="s">
        <v>252</v>
      </c>
      <c r="C276" s="58">
        <f t="shared" si="80"/>
        <v>0</v>
      </c>
      <c r="D276" s="230">
        <f t="shared" ref="D276:O276" si="109">SUM(D277:D279)</f>
        <v>0</v>
      </c>
      <c r="E276" s="392">
        <f t="shared" si="109"/>
        <v>0</v>
      </c>
      <c r="F276" s="400">
        <f t="shared" si="109"/>
        <v>0</v>
      </c>
      <c r="G276" s="230">
        <f t="shared" si="109"/>
        <v>0</v>
      </c>
      <c r="H276" s="121">
        <f t="shared" si="109"/>
        <v>0</v>
      </c>
      <c r="I276" s="114">
        <f t="shared" si="109"/>
        <v>0</v>
      </c>
      <c r="J276" s="121">
        <f>SUM(J277:J279)</f>
        <v>0</v>
      </c>
      <c r="K276" s="113">
        <f>SUM(K277:K279)</f>
        <v>0</v>
      </c>
      <c r="L276" s="114">
        <f>SUM(L277:L279)</f>
        <v>0</v>
      </c>
      <c r="M276" s="58">
        <f t="shared" si="109"/>
        <v>0</v>
      </c>
      <c r="N276" s="113">
        <f t="shared" si="109"/>
        <v>0</v>
      </c>
      <c r="O276" s="114">
        <f t="shared" si="109"/>
        <v>0</v>
      </c>
      <c r="P276" s="367"/>
    </row>
    <row r="277" spans="1:16" ht="48" hidden="1" x14ac:dyDescent="0.25">
      <c r="A277" s="38">
        <v>7245</v>
      </c>
      <c r="B277" s="57" t="s">
        <v>253</v>
      </c>
      <c r="C277" s="58">
        <f t="shared" ref="C277:C298" si="110">F277+I277+L277+O277</f>
        <v>0</v>
      </c>
      <c r="D277" s="229"/>
      <c r="E277" s="389"/>
      <c r="F277" s="400">
        <f>D277+E277</f>
        <v>0</v>
      </c>
      <c r="G277" s="229"/>
      <c r="H277" s="261"/>
      <c r="I277" s="114">
        <f>G277+H277</f>
        <v>0</v>
      </c>
      <c r="J277" s="261"/>
      <c r="K277" s="60"/>
      <c r="L277" s="114">
        <f>J277+K277</f>
        <v>0</v>
      </c>
      <c r="M277" s="320"/>
      <c r="N277" s="60"/>
      <c r="O277" s="114">
        <f>M277+N277</f>
        <v>0</v>
      </c>
      <c r="P277" s="367"/>
    </row>
    <row r="278" spans="1:16" ht="84.75" hidden="1" customHeight="1" x14ac:dyDescent="0.25">
      <c r="A278" s="38">
        <v>7246</v>
      </c>
      <c r="B278" s="57" t="s">
        <v>254</v>
      </c>
      <c r="C278" s="58">
        <f t="shared" si="110"/>
        <v>0</v>
      </c>
      <c r="D278" s="229"/>
      <c r="E278" s="389"/>
      <c r="F278" s="400">
        <f>D278+E278</f>
        <v>0</v>
      </c>
      <c r="G278" s="229"/>
      <c r="H278" s="261"/>
      <c r="I278" s="114">
        <f>G278+H278</f>
        <v>0</v>
      </c>
      <c r="J278" s="261"/>
      <c r="K278" s="60"/>
      <c r="L278" s="114">
        <f>J278+K278</f>
        <v>0</v>
      </c>
      <c r="M278" s="320"/>
      <c r="N278" s="60"/>
      <c r="O278" s="114">
        <f>M278+N278</f>
        <v>0</v>
      </c>
      <c r="P278" s="367"/>
    </row>
    <row r="279" spans="1:16" ht="36" hidden="1" x14ac:dyDescent="0.25">
      <c r="A279" s="38">
        <v>7247</v>
      </c>
      <c r="B279" s="57" t="s">
        <v>309</v>
      </c>
      <c r="C279" s="58">
        <f t="shared" si="110"/>
        <v>0</v>
      </c>
      <c r="D279" s="229"/>
      <c r="E279" s="389"/>
      <c r="F279" s="400">
        <f>D279+E279</f>
        <v>0</v>
      </c>
      <c r="G279" s="229"/>
      <c r="H279" s="261"/>
      <c r="I279" s="114">
        <f>G279+H279</f>
        <v>0</v>
      </c>
      <c r="J279" s="261"/>
      <c r="K279" s="60"/>
      <c r="L279" s="114">
        <f>J279+K279</f>
        <v>0</v>
      </c>
      <c r="M279" s="320"/>
      <c r="N279" s="60"/>
      <c r="O279" s="114">
        <f>M279+N279</f>
        <v>0</v>
      </c>
      <c r="P279" s="367"/>
    </row>
    <row r="280" spans="1:16" ht="24" hidden="1" x14ac:dyDescent="0.25">
      <c r="A280" s="581">
        <v>7260</v>
      </c>
      <c r="B280" s="52" t="s">
        <v>255</v>
      </c>
      <c r="C280" s="53">
        <f t="shared" si="110"/>
        <v>0</v>
      </c>
      <c r="D280" s="228"/>
      <c r="E280" s="393"/>
      <c r="F280" s="411">
        <f>D280+E280</f>
        <v>0</v>
      </c>
      <c r="G280" s="228"/>
      <c r="H280" s="260"/>
      <c r="I280" s="120">
        <f>G280+H280</f>
        <v>0</v>
      </c>
      <c r="J280" s="260"/>
      <c r="K280" s="55"/>
      <c r="L280" s="120">
        <f>J280+K280</f>
        <v>0</v>
      </c>
      <c r="M280" s="319"/>
      <c r="N280" s="55"/>
      <c r="O280" s="120">
        <f>M280+N280</f>
        <v>0</v>
      </c>
      <c r="P280" s="366"/>
    </row>
    <row r="281" spans="1:16" hidden="1" x14ac:dyDescent="0.25">
      <c r="A281" s="73">
        <v>7700</v>
      </c>
      <c r="B281" s="163" t="s">
        <v>284</v>
      </c>
      <c r="C281" s="164">
        <f t="shared" si="110"/>
        <v>0</v>
      </c>
      <c r="D281" s="237">
        <f t="shared" ref="D281:O281" si="111">D282</f>
        <v>0</v>
      </c>
      <c r="E281" s="608">
        <f t="shared" si="111"/>
        <v>0</v>
      </c>
      <c r="F281" s="600">
        <f t="shared" si="111"/>
        <v>0</v>
      </c>
      <c r="G281" s="237">
        <f t="shared" si="111"/>
        <v>0</v>
      </c>
      <c r="H281" s="268">
        <f t="shared" si="111"/>
        <v>0</v>
      </c>
      <c r="I281" s="166">
        <f t="shared" si="111"/>
        <v>0</v>
      </c>
      <c r="J281" s="268">
        <f t="shared" si="111"/>
        <v>0</v>
      </c>
      <c r="K281" s="165">
        <f t="shared" si="111"/>
        <v>0</v>
      </c>
      <c r="L281" s="166">
        <f t="shared" si="111"/>
        <v>0</v>
      </c>
      <c r="M281" s="164">
        <f t="shared" si="111"/>
        <v>0</v>
      </c>
      <c r="N281" s="165">
        <f t="shared" si="111"/>
        <v>0</v>
      </c>
      <c r="O281" s="166">
        <f t="shared" si="111"/>
        <v>0</v>
      </c>
      <c r="P281" s="695"/>
    </row>
    <row r="282" spans="1:16" hidden="1" x14ac:dyDescent="0.25">
      <c r="A282" s="107">
        <v>7720</v>
      </c>
      <c r="B282" s="52" t="s">
        <v>285</v>
      </c>
      <c r="C282" s="64">
        <f t="shared" si="110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702"/>
    </row>
    <row r="283" spans="1:16" hidden="1" x14ac:dyDescent="0.25">
      <c r="A283" s="145"/>
      <c r="B283" s="57" t="s">
        <v>256</v>
      </c>
      <c r="C283" s="58">
        <f t="shared" si="110"/>
        <v>0</v>
      </c>
      <c r="D283" s="230">
        <f t="shared" ref="D283:O283" si="112">SUM(D284:D285)</f>
        <v>0</v>
      </c>
      <c r="E283" s="392">
        <f t="shared" si="112"/>
        <v>0</v>
      </c>
      <c r="F283" s="400">
        <f t="shared" si="112"/>
        <v>0</v>
      </c>
      <c r="G283" s="230">
        <f t="shared" si="112"/>
        <v>0</v>
      </c>
      <c r="H283" s="121">
        <f t="shared" si="112"/>
        <v>0</v>
      </c>
      <c r="I283" s="114">
        <f t="shared" si="112"/>
        <v>0</v>
      </c>
      <c r="J283" s="121">
        <f t="shared" si="112"/>
        <v>0</v>
      </c>
      <c r="K283" s="113">
        <f t="shared" si="112"/>
        <v>0</v>
      </c>
      <c r="L283" s="114">
        <f t="shared" si="112"/>
        <v>0</v>
      </c>
      <c r="M283" s="58">
        <f t="shared" si="112"/>
        <v>0</v>
      </c>
      <c r="N283" s="113">
        <f t="shared" si="112"/>
        <v>0</v>
      </c>
      <c r="O283" s="114">
        <f t="shared" si="112"/>
        <v>0</v>
      </c>
      <c r="P283" s="367"/>
    </row>
    <row r="284" spans="1:16" hidden="1" x14ac:dyDescent="0.25">
      <c r="A284" s="145" t="s">
        <v>257</v>
      </c>
      <c r="B284" s="38" t="s">
        <v>258</v>
      </c>
      <c r="C284" s="58">
        <f t="shared" si="110"/>
        <v>0</v>
      </c>
      <c r="D284" s="229"/>
      <c r="E284" s="389"/>
      <c r="F284" s="400">
        <f>D284+E284</f>
        <v>0</v>
      </c>
      <c r="G284" s="229"/>
      <c r="H284" s="261"/>
      <c r="I284" s="114">
        <f>G284+H284</f>
        <v>0</v>
      </c>
      <c r="J284" s="261"/>
      <c r="K284" s="60"/>
      <c r="L284" s="114">
        <f>J284+K284</f>
        <v>0</v>
      </c>
      <c r="M284" s="320"/>
      <c r="N284" s="60"/>
      <c r="O284" s="114">
        <f>M284+N284</f>
        <v>0</v>
      </c>
      <c r="P284" s="367"/>
    </row>
    <row r="285" spans="1:16" ht="24" hidden="1" x14ac:dyDescent="0.25">
      <c r="A285" s="145" t="s">
        <v>259</v>
      </c>
      <c r="B285" s="151" t="s">
        <v>260</v>
      </c>
      <c r="C285" s="53">
        <f t="shared" si="110"/>
        <v>0</v>
      </c>
      <c r="D285" s="228"/>
      <c r="E285" s="393"/>
      <c r="F285" s="411">
        <f>D285+E285</f>
        <v>0</v>
      </c>
      <c r="G285" s="228"/>
      <c r="H285" s="260"/>
      <c r="I285" s="120">
        <f>G285+H285</f>
        <v>0</v>
      </c>
      <c r="J285" s="260"/>
      <c r="K285" s="55"/>
      <c r="L285" s="120">
        <f>J285+K285</f>
        <v>0</v>
      </c>
      <c r="M285" s="319"/>
      <c r="N285" s="55"/>
      <c r="O285" s="120">
        <f>M285+N285</f>
        <v>0</v>
      </c>
      <c r="P285" s="366"/>
    </row>
    <row r="286" spans="1:16" ht="12.75" thickBot="1" x14ac:dyDescent="0.3">
      <c r="A286" s="172"/>
      <c r="B286" s="172" t="s">
        <v>261</v>
      </c>
      <c r="C286" s="308">
        <f t="shared" si="110"/>
        <v>6409</v>
      </c>
      <c r="D286" s="239">
        <f t="shared" ref="D286:O286" si="113">SUM(D283,D269,D230,D195,D187,D173,D75,D53)</f>
        <v>6409</v>
      </c>
      <c r="E286" s="394">
        <f t="shared" si="113"/>
        <v>0</v>
      </c>
      <c r="F286" s="413">
        <f t="shared" si="113"/>
        <v>6409</v>
      </c>
      <c r="G286" s="239">
        <f t="shared" si="113"/>
        <v>0</v>
      </c>
      <c r="H286" s="174">
        <f t="shared" si="113"/>
        <v>0</v>
      </c>
      <c r="I286" s="290">
        <f t="shared" si="113"/>
        <v>0</v>
      </c>
      <c r="J286" s="174">
        <f t="shared" si="113"/>
        <v>0</v>
      </c>
      <c r="K286" s="173">
        <f t="shared" si="113"/>
        <v>0</v>
      </c>
      <c r="L286" s="290">
        <f t="shared" si="113"/>
        <v>0</v>
      </c>
      <c r="M286" s="308">
        <f t="shared" si="113"/>
        <v>0</v>
      </c>
      <c r="N286" s="173">
        <f t="shared" si="113"/>
        <v>0</v>
      </c>
      <c r="O286" s="290">
        <f t="shared" si="113"/>
        <v>0</v>
      </c>
      <c r="P286" s="707"/>
    </row>
    <row r="287" spans="1:16" s="21" customFormat="1" ht="13.5" thickTop="1" thickBot="1" x14ac:dyDescent="0.3">
      <c r="A287" s="826" t="s">
        <v>262</v>
      </c>
      <c r="B287" s="827"/>
      <c r="C287" s="181">
        <f t="shared" si="110"/>
        <v>-1</v>
      </c>
      <c r="D287" s="240">
        <f t="shared" ref="D287:I287" si="114">SUM(D24,D25,D41)-D51</f>
        <v>-1</v>
      </c>
      <c r="E287" s="395">
        <f t="shared" si="114"/>
        <v>0</v>
      </c>
      <c r="F287" s="414">
        <f t="shared" si="114"/>
        <v>-1</v>
      </c>
      <c r="G287" s="240">
        <f t="shared" si="114"/>
        <v>0</v>
      </c>
      <c r="H287" s="270">
        <f t="shared" si="114"/>
        <v>0</v>
      </c>
      <c r="I287" s="291">
        <f t="shared" si="114"/>
        <v>0</v>
      </c>
      <c r="J287" s="270">
        <f>(J26+J43)-J51</f>
        <v>0</v>
      </c>
      <c r="K287" s="176">
        <f>(K26+K43)-K51</f>
        <v>0</v>
      </c>
      <c r="L287" s="291">
        <f>(L26+L43)-L51</f>
        <v>0</v>
      </c>
      <c r="M287" s="181">
        <f>M45-M51</f>
        <v>0</v>
      </c>
      <c r="N287" s="176">
        <f>N45-N51</f>
        <v>0</v>
      </c>
      <c r="O287" s="291">
        <f>O45-O51</f>
        <v>0</v>
      </c>
      <c r="P287" s="708"/>
    </row>
    <row r="288" spans="1:16" s="21" customFormat="1" ht="12.75" thickTop="1" x14ac:dyDescent="0.25">
      <c r="A288" s="828" t="s">
        <v>263</v>
      </c>
      <c r="B288" s="829"/>
      <c r="C288" s="161">
        <f t="shared" si="110"/>
        <v>1</v>
      </c>
      <c r="D288" s="241">
        <f t="shared" ref="D288:O288" si="115">SUM(D289,D290)-D297+D298</f>
        <v>1</v>
      </c>
      <c r="E288" s="396">
        <f t="shared" si="115"/>
        <v>0</v>
      </c>
      <c r="F288" s="415">
        <f t="shared" si="115"/>
        <v>1</v>
      </c>
      <c r="G288" s="241">
        <f t="shared" si="115"/>
        <v>0</v>
      </c>
      <c r="H288" s="271">
        <f t="shared" si="115"/>
        <v>0</v>
      </c>
      <c r="I288" s="159">
        <f t="shared" si="115"/>
        <v>0</v>
      </c>
      <c r="J288" s="271">
        <f t="shared" si="115"/>
        <v>0</v>
      </c>
      <c r="K288" s="158">
        <f t="shared" si="115"/>
        <v>0</v>
      </c>
      <c r="L288" s="159">
        <f t="shared" si="115"/>
        <v>0</v>
      </c>
      <c r="M288" s="161">
        <f t="shared" si="115"/>
        <v>0</v>
      </c>
      <c r="N288" s="158">
        <f t="shared" si="115"/>
        <v>0</v>
      </c>
      <c r="O288" s="159">
        <f t="shared" si="115"/>
        <v>0</v>
      </c>
      <c r="P288" s="70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110"/>
        <v>1</v>
      </c>
      <c r="D289" s="223">
        <f t="shared" ref="D289:O289" si="116">D21-D283</f>
        <v>1</v>
      </c>
      <c r="E289" s="380">
        <f t="shared" si="116"/>
        <v>0</v>
      </c>
      <c r="F289" s="406">
        <f t="shared" si="116"/>
        <v>1</v>
      </c>
      <c r="G289" s="223">
        <f t="shared" si="116"/>
        <v>0</v>
      </c>
      <c r="H289" s="256">
        <f t="shared" si="116"/>
        <v>0</v>
      </c>
      <c r="I289" s="91">
        <f t="shared" si="116"/>
        <v>0</v>
      </c>
      <c r="J289" s="256">
        <f t="shared" si="116"/>
        <v>0</v>
      </c>
      <c r="K289" s="90">
        <f t="shared" si="116"/>
        <v>0</v>
      </c>
      <c r="L289" s="91">
        <f t="shared" si="116"/>
        <v>0</v>
      </c>
      <c r="M289" s="89">
        <f t="shared" si="116"/>
        <v>0</v>
      </c>
      <c r="N289" s="90">
        <f t="shared" si="116"/>
        <v>0</v>
      </c>
      <c r="O289" s="91">
        <f t="shared" si="116"/>
        <v>0</v>
      </c>
      <c r="P289" s="71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110"/>
        <v>0</v>
      </c>
      <c r="D290" s="241">
        <f t="shared" ref="D290:O290" si="117">SUM(D291,D293,D295)-SUM(D292,D294,D296)</f>
        <v>0</v>
      </c>
      <c r="E290" s="396">
        <f t="shared" si="117"/>
        <v>0</v>
      </c>
      <c r="F290" s="415">
        <f t="shared" si="117"/>
        <v>0</v>
      </c>
      <c r="G290" s="241">
        <f t="shared" si="117"/>
        <v>0</v>
      </c>
      <c r="H290" s="271">
        <f t="shared" si="117"/>
        <v>0</v>
      </c>
      <c r="I290" s="159">
        <f t="shared" si="117"/>
        <v>0</v>
      </c>
      <c r="J290" s="271">
        <f t="shared" si="117"/>
        <v>0</v>
      </c>
      <c r="K290" s="158">
        <f t="shared" si="117"/>
        <v>0</v>
      </c>
      <c r="L290" s="159">
        <f t="shared" si="117"/>
        <v>0</v>
      </c>
      <c r="M290" s="161">
        <f t="shared" si="117"/>
        <v>0</v>
      </c>
      <c r="N290" s="158">
        <f t="shared" si="117"/>
        <v>0</v>
      </c>
      <c r="O290" s="159">
        <f t="shared" si="117"/>
        <v>0</v>
      </c>
      <c r="P290" s="70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110"/>
        <v>0</v>
      </c>
      <c r="D291" s="238"/>
      <c r="E291" s="609"/>
      <c r="F291" s="555">
        <f t="shared" ref="F291:F298" si="118">D291+E291</f>
        <v>0</v>
      </c>
      <c r="G291" s="238"/>
      <c r="H291" s="269"/>
      <c r="I291" s="304">
        <f t="shared" ref="I291:I298" si="119">G291+H291</f>
        <v>0</v>
      </c>
      <c r="J291" s="269"/>
      <c r="K291" s="66"/>
      <c r="L291" s="304">
        <f t="shared" ref="L291:L298" si="120">J291+K291</f>
        <v>0</v>
      </c>
      <c r="M291" s="326"/>
      <c r="N291" s="66"/>
      <c r="O291" s="304">
        <f t="shared" ref="O291:O298" si="121">M291+N291</f>
        <v>0</v>
      </c>
      <c r="P291" s="702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110"/>
        <v>0</v>
      </c>
      <c r="D292" s="229"/>
      <c r="E292" s="389"/>
      <c r="F292" s="400">
        <f t="shared" si="118"/>
        <v>0</v>
      </c>
      <c r="G292" s="229"/>
      <c r="H292" s="261"/>
      <c r="I292" s="114">
        <f t="shared" si="119"/>
        <v>0</v>
      </c>
      <c r="J292" s="261"/>
      <c r="K292" s="60"/>
      <c r="L292" s="114">
        <f t="shared" si="120"/>
        <v>0</v>
      </c>
      <c r="M292" s="320"/>
      <c r="N292" s="60"/>
      <c r="O292" s="114">
        <f t="shared" si="121"/>
        <v>0</v>
      </c>
      <c r="P292" s="367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110"/>
        <v>0</v>
      </c>
      <c r="D293" s="229"/>
      <c r="E293" s="389"/>
      <c r="F293" s="400">
        <f t="shared" si="118"/>
        <v>0</v>
      </c>
      <c r="G293" s="229"/>
      <c r="H293" s="261"/>
      <c r="I293" s="114">
        <f t="shared" si="119"/>
        <v>0</v>
      </c>
      <c r="J293" s="261"/>
      <c r="K293" s="60"/>
      <c r="L293" s="114">
        <f t="shared" si="120"/>
        <v>0</v>
      </c>
      <c r="M293" s="320"/>
      <c r="N293" s="60"/>
      <c r="O293" s="114">
        <f t="shared" si="121"/>
        <v>0</v>
      </c>
      <c r="P293" s="367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118"/>
        <v>0</v>
      </c>
      <c r="G294" s="229"/>
      <c r="H294" s="261"/>
      <c r="I294" s="114">
        <f t="shared" si="119"/>
        <v>0</v>
      </c>
      <c r="J294" s="261"/>
      <c r="K294" s="60"/>
      <c r="L294" s="114">
        <f t="shared" si="120"/>
        <v>0</v>
      </c>
      <c r="M294" s="320"/>
      <c r="N294" s="60"/>
      <c r="O294" s="114">
        <f t="shared" si="121"/>
        <v>0</v>
      </c>
      <c r="P294" s="367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110"/>
        <v>0</v>
      </c>
      <c r="D295" s="229"/>
      <c r="E295" s="389"/>
      <c r="F295" s="400">
        <f t="shared" si="118"/>
        <v>0</v>
      </c>
      <c r="G295" s="229"/>
      <c r="H295" s="261"/>
      <c r="I295" s="114">
        <f t="shared" si="119"/>
        <v>0</v>
      </c>
      <c r="J295" s="261"/>
      <c r="K295" s="60"/>
      <c r="L295" s="114">
        <f t="shared" si="120"/>
        <v>0</v>
      </c>
      <c r="M295" s="320"/>
      <c r="N295" s="60"/>
      <c r="O295" s="114">
        <f t="shared" si="121"/>
        <v>0</v>
      </c>
      <c r="P295" s="367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110"/>
        <v>0</v>
      </c>
      <c r="D296" s="234"/>
      <c r="E296" s="604"/>
      <c r="F296" s="605">
        <f t="shared" si="118"/>
        <v>0</v>
      </c>
      <c r="G296" s="234"/>
      <c r="H296" s="265"/>
      <c r="I296" s="305">
        <f t="shared" si="119"/>
        <v>0</v>
      </c>
      <c r="J296" s="265"/>
      <c r="K296" s="129"/>
      <c r="L296" s="305">
        <f t="shared" si="120"/>
        <v>0</v>
      </c>
      <c r="M296" s="323"/>
      <c r="N296" s="129"/>
      <c r="O296" s="305">
        <f t="shared" si="121"/>
        <v>0</v>
      </c>
      <c r="P296" s="704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110"/>
        <v>0</v>
      </c>
      <c r="D297" s="242"/>
      <c r="E297" s="610"/>
      <c r="F297" s="414">
        <f t="shared" si="118"/>
        <v>0</v>
      </c>
      <c r="G297" s="242"/>
      <c r="H297" s="272"/>
      <c r="I297" s="291">
        <f t="shared" si="119"/>
        <v>0</v>
      </c>
      <c r="J297" s="272"/>
      <c r="K297" s="182"/>
      <c r="L297" s="291">
        <f t="shared" si="120"/>
        <v>0</v>
      </c>
      <c r="M297" s="327"/>
      <c r="N297" s="182"/>
      <c r="O297" s="291">
        <f t="shared" si="121"/>
        <v>0</v>
      </c>
      <c r="P297" s="708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110"/>
        <v>0</v>
      </c>
      <c r="D298" s="233"/>
      <c r="E298" s="603"/>
      <c r="F298" s="402">
        <f t="shared" si="118"/>
        <v>0</v>
      </c>
      <c r="G298" s="233"/>
      <c r="H298" s="264"/>
      <c r="I298" s="117">
        <f t="shared" si="119"/>
        <v>0</v>
      </c>
      <c r="J298" s="264"/>
      <c r="K298" s="122"/>
      <c r="L298" s="117">
        <f t="shared" si="120"/>
        <v>0</v>
      </c>
      <c r="M298" s="322"/>
      <c r="N298" s="122"/>
      <c r="O298" s="117">
        <f t="shared" si="121"/>
        <v>0</v>
      </c>
      <c r="P298" s="69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MwoWPmbYpkUkCGyD0jDDtwSrDm30moRkDh16CVHnNV5hdhNnzIWTyZ0rYuE+mrkcZmIB7Tx0zTVtW+PIfcopRg==" saltValue="tJJ5PXWMeEmy2GEKjGcY/g==" spinCount="100000" sheet="1" objects="1" scenarios="1" formatCells="0" formatColumns="0" formatRows="0"/>
  <autoFilter ref="A18:P298">
    <filterColumn colId="2">
      <filters blank="1">
        <filter val="1"/>
        <filter val="-1"/>
        <filter val="1 243"/>
        <filter val="1 421"/>
        <filter val="178"/>
        <filter val="4 988"/>
        <filter val="6 408"/>
        <filter val="6 40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
31.pielikums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T316"/>
  <sheetViews>
    <sheetView view="pageLayout" zoomScaleNormal="100" workbookViewId="0">
      <selection activeCell="S6" sqref="S6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328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329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330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331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81" t="s">
        <v>332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5.5" customHeight="1" x14ac:dyDescent="0.25">
      <c r="A7" s="2" t="s">
        <v>4</v>
      </c>
      <c r="B7" s="3"/>
      <c r="C7" s="869" t="s">
        <v>333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82" t="s">
        <v>334</v>
      </c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83"/>
      <c r="Q9" s="416"/>
    </row>
    <row r="10" spans="1:17" ht="12.75" customHeight="1" x14ac:dyDescent="0.25">
      <c r="A10" s="2"/>
      <c r="B10" s="3" t="s">
        <v>7</v>
      </c>
      <c r="C10" s="871" t="s">
        <v>335</v>
      </c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2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336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77" t="s">
        <v>14</v>
      </c>
      <c r="G16" s="853" t="s">
        <v>313</v>
      </c>
      <c r="H16" s="878" t="s">
        <v>319</v>
      </c>
      <c r="I16" s="873" t="s">
        <v>308</v>
      </c>
      <c r="J16" s="874" t="s">
        <v>314</v>
      </c>
      <c r="K16" s="875" t="s">
        <v>317</v>
      </c>
      <c r="L16" s="879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20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78"/>
      <c r="I17" s="873"/>
      <c r="J17" s="833"/>
      <c r="K17" s="876"/>
      <c r="L17" s="880"/>
      <c r="M17" s="861"/>
      <c r="N17" s="863"/>
      <c r="O17" s="857"/>
      <c r="P17" s="859"/>
    </row>
    <row r="18" spans="1:20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194">
        <v>8</v>
      </c>
      <c r="I18" s="12">
        <v>9</v>
      </c>
      <c r="J18" s="243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20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373"/>
      <c r="I19" s="97"/>
      <c r="J19" s="244"/>
      <c r="K19" s="370"/>
      <c r="L19" s="97"/>
      <c r="M19" s="309"/>
      <c r="N19" s="19"/>
      <c r="O19" s="352"/>
      <c r="P19" s="20"/>
    </row>
    <row r="20" spans="1:20" s="21" customFormat="1" ht="12.75" thickBot="1" x14ac:dyDescent="0.3">
      <c r="A20" s="22"/>
      <c r="B20" s="23" t="s">
        <v>19</v>
      </c>
      <c r="C20" s="24">
        <f>F20+I20+L20+O20</f>
        <v>414909</v>
      </c>
      <c r="D20" s="210">
        <f>SUM(D21,D24,D25,D41,D43)</f>
        <v>393611</v>
      </c>
      <c r="E20" s="371">
        <f t="shared" ref="E20:F20" si="0">SUM(E21,E24,E25,E41,E43)</f>
        <v>0</v>
      </c>
      <c r="F20" s="398">
        <f t="shared" si="0"/>
        <v>393611</v>
      </c>
      <c r="G20" s="210">
        <f>SUM(G21,G24,G43)</f>
        <v>21112</v>
      </c>
      <c r="H20" s="195">
        <f t="shared" ref="H20:I20" si="1">SUM(H21,H24,H43)</f>
        <v>0</v>
      </c>
      <c r="I20" s="398">
        <f t="shared" si="1"/>
        <v>21112</v>
      </c>
      <c r="J20" s="245">
        <f>SUM(J21,J26,J43)</f>
        <v>186</v>
      </c>
      <c r="K20" s="371">
        <f t="shared" ref="K20:L20" si="2">SUM(K21,K26,K43)</f>
        <v>0</v>
      </c>
      <c r="L20" s="398">
        <f t="shared" si="2"/>
        <v>186</v>
      </c>
      <c r="M20" s="24">
        <f>SUM(M21,M45)</f>
        <v>0</v>
      </c>
      <c r="N20" s="25">
        <f t="shared" ref="N20:O20" si="3">SUM(N21,N45)</f>
        <v>0</v>
      </c>
      <c r="O20" s="26">
        <f t="shared" si="3"/>
        <v>0</v>
      </c>
      <c r="P20" s="329"/>
      <c r="R20" s="204"/>
      <c r="S20" s="204"/>
      <c r="T20" s="204"/>
    </row>
    <row r="21" spans="1:20" ht="12.75" thickTop="1" x14ac:dyDescent="0.25">
      <c r="A21" s="27"/>
      <c r="B21" s="28" t="s">
        <v>20</v>
      </c>
      <c r="C21" s="29">
        <f t="shared" ref="C21:C84" si="4">F21+I21+L21+O21</f>
        <v>174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196">
        <f t="shared" ref="H21:I21" si="6">SUM(H22:H23)</f>
        <v>0</v>
      </c>
      <c r="I21" s="399">
        <f t="shared" si="6"/>
        <v>0</v>
      </c>
      <c r="J21" s="246">
        <f>SUM(J22:J23)</f>
        <v>174</v>
      </c>
      <c r="K21" s="372">
        <f t="shared" ref="K21:L21" si="7">SUM(K22:K23)</f>
        <v>0</v>
      </c>
      <c r="L21" s="399">
        <f t="shared" si="7"/>
        <v>174</v>
      </c>
      <c r="M21" s="29">
        <f>SUM(M22:M23)</f>
        <v>0</v>
      </c>
      <c r="N21" s="30">
        <f t="shared" ref="N21:O21" si="8">SUM(N22:N23)</f>
        <v>0</v>
      </c>
      <c r="O21" s="31">
        <f t="shared" si="8"/>
        <v>0</v>
      </c>
      <c r="P21" s="330"/>
      <c r="R21" s="204"/>
      <c r="S21" s="204"/>
      <c r="T21" s="204"/>
    </row>
    <row r="22" spans="1:20" hidden="1" x14ac:dyDescent="0.25">
      <c r="A22" s="32"/>
      <c r="B22" s="33" t="s">
        <v>21</v>
      </c>
      <c r="C22" s="34">
        <f t="shared" si="4"/>
        <v>0</v>
      </c>
      <c r="D22" s="212"/>
      <c r="E22" s="35"/>
      <c r="F22" s="350">
        <f>D22+E22</f>
        <v>0</v>
      </c>
      <c r="G22" s="212"/>
      <c r="H22" s="247"/>
      <c r="I22" s="353">
        <f>G22+H22</f>
        <v>0</v>
      </c>
      <c r="J22" s="247"/>
      <c r="K22" s="35"/>
      <c r="L22" s="197">
        <f>J22+K22</f>
        <v>0</v>
      </c>
      <c r="M22" s="310"/>
      <c r="N22" s="35"/>
      <c r="O22" s="353">
        <f>M22+N22</f>
        <v>0</v>
      </c>
      <c r="P22" s="36"/>
      <c r="R22" s="204"/>
      <c r="S22" s="204"/>
      <c r="T22" s="204"/>
    </row>
    <row r="23" spans="1:20" x14ac:dyDescent="0.25">
      <c r="A23" s="420"/>
      <c r="B23" s="421" t="s">
        <v>22</v>
      </c>
      <c r="C23" s="422">
        <f t="shared" si="4"/>
        <v>174</v>
      </c>
      <c r="D23" s="423"/>
      <c r="E23" s="508"/>
      <c r="F23" s="526">
        <f>D23+E23</f>
        <v>0</v>
      </c>
      <c r="G23" s="423"/>
      <c r="H23" s="510"/>
      <c r="I23" s="528">
        <f>G23+H23</f>
        <v>0</v>
      </c>
      <c r="J23" s="425">
        <v>174</v>
      </c>
      <c r="K23" s="508"/>
      <c r="L23" s="528">
        <f>J23+K23</f>
        <v>174</v>
      </c>
      <c r="M23" s="427"/>
      <c r="N23" s="424"/>
      <c r="O23" s="426">
        <f>M23+N23</f>
        <v>0</v>
      </c>
      <c r="P23" s="428"/>
      <c r="R23" s="204"/>
      <c r="S23" s="204"/>
      <c r="T23" s="204"/>
    </row>
    <row r="24" spans="1:20" s="21" customFormat="1" ht="24.75" thickBot="1" x14ac:dyDescent="0.3">
      <c r="A24" s="429">
        <v>19300</v>
      </c>
      <c r="B24" s="429" t="s">
        <v>304</v>
      </c>
      <c r="C24" s="430">
        <f>F24+I24</f>
        <v>414723</v>
      </c>
      <c r="D24" s="431">
        <v>393611</v>
      </c>
      <c r="E24" s="509"/>
      <c r="F24" s="527">
        <f>D24+E24</f>
        <v>393611</v>
      </c>
      <c r="G24" s="431">
        <v>21112</v>
      </c>
      <c r="H24" s="511"/>
      <c r="I24" s="527">
        <f>G24+H24</f>
        <v>21112</v>
      </c>
      <c r="J24" s="432" t="s">
        <v>23</v>
      </c>
      <c r="K24" s="512" t="s">
        <v>23</v>
      </c>
      <c r="L24" s="529" t="s">
        <v>23</v>
      </c>
      <c r="M24" s="434" t="s">
        <v>23</v>
      </c>
      <c r="N24" s="433" t="s">
        <v>23</v>
      </c>
      <c r="O24" s="435" t="s">
        <v>23</v>
      </c>
      <c r="P24" s="436"/>
      <c r="R24" s="204"/>
      <c r="S24" s="204"/>
      <c r="T24" s="204"/>
    </row>
    <row r="25" spans="1:20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437"/>
      <c r="F25" s="281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293" t="s">
        <v>23</v>
      </c>
      <c r="M25" s="312" t="s">
        <v>23</v>
      </c>
      <c r="N25" s="48" t="s">
        <v>23</v>
      </c>
      <c r="O25" s="49" t="s">
        <v>23</v>
      </c>
      <c r="P25" s="332"/>
      <c r="R25" s="204"/>
      <c r="S25" s="204"/>
      <c r="T25" s="204"/>
    </row>
    <row r="26" spans="1:20" s="21" customFormat="1" ht="36.75" hidden="1" thickTop="1" x14ac:dyDescent="0.25">
      <c r="A26" s="46">
        <v>21300</v>
      </c>
      <c r="B26" s="46" t="s">
        <v>305</v>
      </c>
      <c r="C26" s="47">
        <f>L26</f>
        <v>0</v>
      </c>
      <c r="D26" s="216" t="s">
        <v>23</v>
      </c>
      <c r="E26" s="48" t="s">
        <v>23</v>
      </c>
      <c r="F26" s="27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0</v>
      </c>
      <c r="K26" s="50">
        <f t="shared" ref="K26:L26" si="9">SUM(K27,K31,K33,K36)</f>
        <v>0</v>
      </c>
      <c r="L26" s="126">
        <f t="shared" si="9"/>
        <v>0</v>
      </c>
      <c r="M26" s="312" t="s">
        <v>23</v>
      </c>
      <c r="N26" s="48" t="s">
        <v>23</v>
      </c>
      <c r="O26" s="49" t="s">
        <v>23</v>
      </c>
      <c r="P26" s="332"/>
      <c r="R26" s="204"/>
      <c r="S26" s="204"/>
      <c r="T26" s="204"/>
    </row>
    <row r="27" spans="1:20" s="21" customFormat="1" ht="24.75" hidden="1" thickTop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48" t="s">
        <v>23</v>
      </c>
      <c r="F27" s="27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2" t="s">
        <v>23</v>
      </c>
      <c r="N27" s="48" t="s">
        <v>23</v>
      </c>
      <c r="O27" s="49" t="s">
        <v>23</v>
      </c>
      <c r="P27" s="332"/>
      <c r="R27" s="204"/>
      <c r="S27" s="204"/>
      <c r="T27" s="204"/>
    </row>
    <row r="28" spans="1:20" ht="12.75" hidden="1" thickTop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" t="s">
        <v>23</v>
      </c>
      <c r="F28" s="274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197">
        <f>J28+K28</f>
        <v>0</v>
      </c>
      <c r="M28" s="313" t="s">
        <v>23</v>
      </c>
      <c r="N28" s="54" t="s">
        <v>23</v>
      </c>
      <c r="O28" s="56" t="s">
        <v>23</v>
      </c>
      <c r="P28" s="333"/>
      <c r="R28" s="204"/>
      <c r="S28" s="204"/>
      <c r="T28" s="204"/>
    </row>
    <row r="29" spans="1:20" ht="12.75" hidden="1" thickTop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" t="s">
        <v>23</v>
      </c>
      <c r="F29" s="275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198">
        <f>J29+K29</f>
        <v>0</v>
      </c>
      <c r="M29" s="314" t="s">
        <v>23</v>
      </c>
      <c r="N29" s="59" t="s">
        <v>23</v>
      </c>
      <c r="O29" s="61" t="s">
        <v>23</v>
      </c>
      <c r="P29" s="334"/>
      <c r="R29" s="204"/>
      <c r="S29" s="204"/>
      <c r="T29" s="204"/>
    </row>
    <row r="30" spans="1:20" ht="24.75" hidden="1" thickTop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" t="s">
        <v>23</v>
      </c>
      <c r="F30" s="275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198">
        <f>J30+K30</f>
        <v>0</v>
      </c>
      <c r="M30" s="314" t="s">
        <v>23</v>
      </c>
      <c r="N30" s="59" t="s">
        <v>23</v>
      </c>
      <c r="O30" s="61" t="s">
        <v>23</v>
      </c>
      <c r="P30" s="334"/>
      <c r="R30" s="204"/>
      <c r="S30" s="204"/>
      <c r="T30" s="204"/>
    </row>
    <row r="31" spans="1:20" s="21" customFormat="1" ht="36.75" hidden="1" thickTop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48" t="s">
        <v>23</v>
      </c>
      <c r="F31" s="27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2" t="s">
        <v>23</v>
      </c>
      <c r="N31" s="48" t="s">
        <v>23</v>
      </c>
      <c r="O31" s="49" t="s">
        <v>23</v>
      </c>
      <c r="P31" s="332"/>
      <c r="R31" s="204"/>
      <c r="S31" s="204"/>
      <c r="T31" s="204"/>
    </row>
    <row r="32" spans="1:20" ht="36.75" hidden="1" thickTop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65" t="s">
        <v>23</v>
      </c>
      <c r="F32" s="71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6">
        <f>J32+K32</f>
        <v>0</v>
      </c>
      <c r="M32" s="315" t="s">
        <v>23</v>
      </c>
      <c r="N32" s="65" t="s">
        <v>23</v>
      </c>
      <c r="O32" s="67" t="s">
        <v>23</v>
      </c>
      <c r="P32" s="335"/>
      <c r="R32" s="204"/>
      <c r="S32" s="204"/>
      <c r="T32" s="204"/>
    </row>
    <row r="33" spans="1:20" s="21" customFormat="1" ht="12.75" hidden="1" thickTop="1" x14ac:dyDescent="0.25">
      <c r="A33" s="51">
        <v>21380</v>
      </c>
      <c r="B33" s="46" t="s">
        <v>31</v>
      </c>
      <c r="C33" s="47">
        <f t="shared" si="10"/>
        <v>0</v>
      </c>
      <c r="D33" s="216" t="s">
        <v>23</v>
      </c>
      <c r="E33" s="48" t="s">
        <v>23</v>
      </c>
      <c r="F33" s="27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0</v>
      </c>
      <c r="K33" s="50">
        <f t="shared" ref="K33:L33" si="13">SUM(K34:K35)</f>
        <v>0</v>
      </c>
      <c r="L33" s="126">
        <f t="shared" si="13"/>
        <v>0</v>
      </c>
      <c r="M33" s="312" t="s">
        <v>23</v>
      </c>
      <c r="N33" s="48" t="s">
        <v>23</v>
      </c>
      <c r="O33" s="49" t="s">
        <v>23</v>
      </c>
      <c r="P33" s="332"/>
      <c r="R33" s="204"/>
      <c r="S33" s="204"/>
      <c r="T33" s="204"/>
    </row>
    <row r="34" spans="1:20" ht="12.75" hidden="1" thickTop="1" x14ac:dyDescent="0.25">
      <c r="A34" s="33">
        <v>21381</v>
      </c>
      <c r="B34" s="52" t="s">
        <v>306</v>
      </c>
      <c r="C34" s="53">
        <f t="shared" si="10"/>
        <v>0</v>
      </c>
      <c r="D34" s="217" t="s">
        <v>23</v>
      </c>
      <c r="E34" s="54" t="s">
        <v>23</v>
      </c>
      <c r="F34" s="274" t="s">
        <v>23</v>
      </c>
      <c r="G34" s="217" t="s">
        <v>23</v>
      </c>
      <c r="H34" s="251" t="s">
        <v>23</v>
      </c>
      <c r="I34" s="56" t="s">
        <v>23</v>
      </c>
      <c r="J34" s="260"/>
      <c r="K34" s="55"/>
      <c r="L34" s="197">
        <f>J34+K34</f>
        <v>0</v>
      </c>
      <c r="M34" s="313" t="s">
        <v>23</v>
      </c>
      <c r="N34" s="54" t="s">
        <v>23</v>
      </c>
      <c r="O34" s="56" t="s">
        <v>23</v>
      </c>
      <c r="P34" s="333"/>
      <c r="R34" s="204"/>
      <c r="S34" s="204"/>
      <c r="T34" s="204"/>
    </row>
    <row r="35" spans="1:20" ht="24.75" hidden="1" thickTop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" t="s">
        <v>23</v>
      </c>
      <c r="F35" s="275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198">
        <f>J35+K35</f>
        <v>0</v>
      </c>
      <c r="M35" s="314" t="s">
        <v>23</v>
      </c>
      <c r="N35" s="59" t="s">
        <v>23</v>
      </c>
      <c r="O35" s="61" t="s">
        <v>23</v>
      </c>
      <c r="P35" s="334"/>
      <c r="R35" s="204"/>
      <c r="S35" s="204"/>
      <c r="T35" s="204"/>
    </row>
    <row r="36" spans="1:20" s="21" customFormat="1" ht="25.5" hidden="1" customHeight="1" x14ac:dyDescent="0.25">
      <c r="A36" s="51">
        <v>21390</v>
      </c>
      <c r="B36" s="46" t="s">
        <v>307</v>
      </c>
      <c r="C36" s="47">
        <f t="shared" si="10"/>
        <v>0</v>
      </c>
      <c r="D36" s="216" t="s">
        <v>23</v>
      </c>
      <c r="E36" s="48" t="s">
        <v>23</v>
      </c>
      <c r="F36" s="27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0</v>
      </c>
      <c r="K36" s="50">
        <f t="shared" ref="K36:L36" si="14">SUM(K37:K40)</f>
        <v>0</v>
      </c>
      <c r="L36" s="126">
        <f t="shared" si="14"/>
        <v>0</v>
      </c>
      <c r="M36" s="312" t="s">
        <v>23</v>
      </c>
      <c r="N36" s="48" t="s">
        <v>23</v>
      </c>
      <c r="O36" s="49" t="s">
        <v>23</v>
      </c>
      <c r="P36" s="332"/>
      <c r="R36" s="204"/>
      <c r="S36" s="204"/>
      <c r="T36" s="204"/>
    </row>
    <row r="37" spans="1:20" ht="24.75" hidden="1" thickTop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" t="s">
        <v>23</v>
      </c>
      <c r="F37" s="274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197">
        <f>J37+K37</f>
        <v>0</v>
      </c>
      <c r="M37" s="313" t="s">
        <v>23</v>
      </c>
      <c r="N37" s="54" t="s">
        <v>23</v>
      </c>
      <c r="O37" s="56" t="s">
        <v>23</v>
      </c>
      <c r="P37" s="333"/>
      <c r="R37" s="204"/>
      <c r="S37" s="204"/>
      <c r="T37" s="204"/>
    </row>
    <row r="38" spans="1:20" ht="12.75" hidden="1" thickTop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" t="s">
        <v>23</v>
      </c>
      <c r="F38" s="275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198">
        <f>J38+K38</f>
        <v>0</v>
      </c>
      <c r="M38" s="314" t="s">
        <v>23</v>
      </c>
      <c r="N38" s="59" t="s">
        <v>23</v>
      </c>
      <c r="O38" s="61" t="s">
        <v>23</v>
      </c>
      <c r="P38" s="334"/>
      <c r="R38" s="204"/>
      <c r="S38" s="204"/>
      <c r="T38" s="204"/>
    </row>
    <row r="39" spans="1:20" ht="12.75" hidden="1" thickTop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" t="s">
        <v>23</v>
      </c>
      <c r="F39" s="275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198">
        <f>J39+K39</f>
        <v>0</v>
      </c>
      <c r="M39" s="314" t="s">
        <v>23</v>
      </c>
      <c r="N39" s="59" t="s">
        <v>23</v>
      </c>
      <c r="O39" s="61" t="s">
        <v>23</v>
      </c>
      <c r="P39" s="334"/>
      <c r="R39" s="204"/>
      <c r="S39" s="204"/>
      <c r="T39" s="204"/>
    </row>
    <row r="40" spans="1:20" ht="24.75" hidden="1" thickTop="1" x14ac:dyDescent="0.25">
      <c r="A40" s="188">
        <v>21399</v>
      </c>
      <c r="B40" s="163" t="s">
        <v>36</v>
      </c>
      <c r="C40" s="164">
        <f t="shared" si="10"/>
        <v>0</v>
      </c>
      <c r="D40" s="220" t="s">
        <v>23</v>
      </c>
      <c r="E40" s="76" t="s">
        <v>23</v>
      </c>
      <c r="F40" s="276" t="s">
        <v>23</v>
      </c>
      <c r="G40" s="220" t="s">
        <v>23</v>
      </c>
      <c r="H40" s="254" t="s">
        <v>23</v>
      </c>
      <c r="I40" s="190" t="s">
        <v>23</v>
      </c>
      <c r="J40" s="287"/>
      <c r="K40" s="189"/>
      <c r="L40" s="357">
        <f>J40+K40</f>
        <v>0</v>
      </c>
      <c r="M40" s="316" t="s">
        <v>23</v>
      </c>
      <c r="N40" s="76" t="s">
        <v>23</v>
      </c>
      <c r="O40" s="190" t="s">
        <v>23</v>
      </c>
      <c r="P40" s="336"/>
      <c r="R40" s="204"/>
      <c r="S40" s="204"/>
      <c r="T40" s="204"/>
    </row>
    <row r="41" spans="1:20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168">
        <f t="shared" ref="E41:F41" si="15">SUM(E42)</f>
        <v>0</v>
      </c>
      <c r="F41" s="277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294" t="s">
        <v>23</v>
      </c>
      <c r="M41" s="317" t="s">
        <v>23</v>
      </c>
      <c r="N41" s="80" t="s">
        <v>23</v>
      </c>
      <c r="O41" s="187" t="s">
        <v>23</v>
      </c>
      <c r="P41" s="337"/>
      <c r="R41" s="204"/>
      <c r="S41" s="204"/>
      <c r="T41" s="204"/>
    </row>
    <row r="42" spans="1:20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193"/>
      <c r="F42" s="285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295" t="s">
        <v>23</v>
      </c>
      <c r="M42" s="316" t="s">
        <v>23</v>
      </c>
      <c r="N42" s="76" t="s">
        <v>23</v>
      </c>
      <c r="O42" s="190" t="s">
        <v>23</v>
      </c>
      <c r="P42" s="336"/>
      <c r="R42" s="204"/>
      <c r="S42" s="204"/>
      <c r="T42" s="204"/>
    </row>
    <row r="43" spans="1:20" s="21" customFormat="1" ht="24.75" thickTop="1" x14ac:dyDescent="0.25">
      <c r="A43" s="51">
        <v>21490</v>
      </c>
      <c r="B43" s="46" t="s">
        <v>38</v>
      </c>
      <c r="C43" s="68">
        <f>F43+I43+L43</f>
        <v>12</v>
      </c>
      <c r="D43" s="74">
        <f>D44</f>
        <v>0</v>
      </c>
      <c r="E43" s="513">
        <f t="shared" ref="E43:L43" si="16">E44</f>
        <v>0</v>
      </c>
      <c r="F43" s="530">
        <f t="shared" si="16"/>
        <v>0</v>
      </c>
      <c r="G43" s="74">
        <f t="shared" si="16"/>
        <v>0</v>
      </c>
      <c r="H43" s="201">
        <f t="shared" si="16"/>
        <v>0</v>
      </c>
      <c r="I43" s="530">
        <f t="shared" si="16"/>
        <v>0</v>
      </c>
      <c r="J43" s="202">
        <f t="shared" si="16"/>
        <v>12</v>
      </c>
      <c r="K43" s="513">
        <f t="shared" si="16"/>
        <v>0</v>
      </c>
      <c r="L43" s="530">
        <f t="shared" si="16"/>
        <v>12</v>
      </c>
      <c r="M43" s="312" t="s">
        <v>23</v>
      </c>
      <c r="N43" s="48" t="s">
        <v>23</v>
      </c>
      <c r="O43" s="49" t="s">
        <v>23</v>
      </c>
      <c r="P43" s="332"/>
      <c r="R43" s="204"/>
      <c r="S43" s="204"/>
      <c r="T43" s="204"/>
    </row>
    <row r="44" spans="1:20" s="21" customFormat="1" ht="24" x14ac:dyDescent="0.25">
      <c r="A44" s="421">
        <v>21499</v>
      </c>
      <c r="B44" s="438" t="s">
        <v>39</v>
      </c>
      <c r="C44" s="439">
        <f>F44+I44+L44</f>
        <v>12</v>
      </c>
      <c r="D44" s="440"/>
      <c r="E44" s="514"/>
      <c r="F44" s="531">
        <f>D44+E44</f>
        <v>0</v>
      </c>
      <c r="G44" s="440"/>
      <c r="H44" s="515"/>
      <c r="I44" s="532">
        <f>G44+H44</f>
        <v>0</v>
      </c>
      <c r="J44" s="441">
        <v>12</v>
      </c>
      <c r="K44" s="514"/>
      <c r="L44" s="532">
        <f>J44+K44</f>
        <v>12</v>
      </c>
      <c r="M44" s="442" t="s">
        <v>23</v>
      </c>
      <c r="N44" s="443" t="s">
        <v>23</v>
      </c>
      <c r="O44" s="444" t="s">
        <v>23</v>
      </c>
      <c r="P44" s="445"/>
      <c r="R44" s="204"/>
      <c r="S44" s="204"/>
      <c r="T44" s="204"/>
    </row>
    <row r="45" spans="1:20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48" t="s">
        <v>23</v>
      </c>
      <c r="F45" s="27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293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  <c r="R45" s="204"/>
      <c r="S45" s="204"/>
      <c r="T45" s="204"/>
    </row>
    <row r="46" spans="1:20" ht="24" hidden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80" t="s">
        <v>23</v>
      </c>
      <c r="F46" s="279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294" t="s">
        <v>23</v>
      </c>
      <c r="M46" s="318"/>
      <c r="N46" s="298"/>
      <c r="O46" s="169">
        <f>M46+N46</f>
        <v>0</v>
      </c>
      <c r="P46" s="81"/>
      <c r="R46" s="204"/>
      <c r="S46" s="204"/>
      <c r="T46" s="204"/>
    </row>
    <row r="47" spans="1:20" ht="24" hidden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80" t="s">
        <v>23</v>
      </c>
      <c r="F47" s="279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294" t="s">
        <v>23</v>
      </c>
      <c r="M47" s="318"/>
      <c r="N47" s="298"/>
      <c r="O47" s="169">
        <f>M47+N47</f>
        <v>0</v>
      </c>
      <c r="P47" s="81"/>
      <c r="R47" s="204"/>
      <c r="S47" s="204"/>
      <c r="T47" s="204"/>
    </row>
    <row r="48" spans="1:20" x14ac:dyDescent="0.25">
      <c r="A48" s="83"/>
      <c r="B48" s="78"/>
      <c r="C48" s="84"/>
      <c r="D48" s="358"/>
      <c r="E48" s="378"/>
      <c r="F48" s="404"/>
      <c r="G48" s="358"/>
      <c r="H48" s="383"/>
      <c r="I48" s="401"/>
      <c r="J48" s="362"/>
      <c r="K48" s="385"/>
      <c r="L48" s="409"/>
      <c r="M48" s="318"/>
      <c r="N48" s="298"/>
      <c r="O48" s="169"/>
      <c r="P48" s="81"/>
      <c r="R48" s="204"/>
      <c r="S48" s="204"/>
      <c r="T48" s="204"/>
    </row>
    <row r="49" spans="1:20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84"/>
      <c r="I49" s="405"/>
      <c r="J49" s="361"/>
      <c r="K49" s="379"/>
      <c r="L49" s="405"/>
      <c r="M49" s="364"/>
      <c r="N49" s="360"/>
      <c r="O49" s="170"/>
      <c r="P49" s="339"/>
      <c r="R49" s="204"/>
      <c r="S49" s="204"/>
      <c r="T49" s="204"/>
    </row>
    <row r="50" spans="1:20" s="21" customFormat="1" ht="12.75" thickBot="1" x14ac:dyDescent="0.3">
      <c r="A50" s="88"/>
      <c r="B50" s="22" t="s">
        <v>44</v>
      </c>
      <c r="C50" s="89">
        <f t="shared" si="4"/>
        <v>414909</v>
      </c>
      <c r="D50" s="223">
        <f>SUM(D51,D283)</f>
        <v>393611</v>
      </c>
      <c r="E50" s="380">
        <f t="shared" ref="E50:F50" si="19">SUM(E51,E283)</f>
        <v>0</v>
      </c>
      <c r="F50" s="406">
        <f t="shared" si="19"/>
        <v>393611</v>
      </c>
      <c r="G50" s="223">
        <f>SUM(G51,G283)</f>
        <v>21112</v>
      </c>
      <c r="H50" s="179">
        <f t="shared" ref="H50:I50" si="20">SUM(H51,H283)</f>
        <v>0</v>
      </c>
      <c r="I50" s="406">
        <f t="shared" si="20"/>
        <v>21112</v>
      </c>
      <c r="J50" s="256">
        <f>SUM(J51,J283)</f>
        <v>186</v>
      </c>
      <c r="K50" s="380">
        <f t="shared" ref="K50:L50" si="21">SUM(K51,K283)</f>
        <v>0</v>
      </c>
      <c r="L50" s="406">
        <f t="shared" si="21"/>
        <v>186</v>
      </c>
      <c r="M50" s="89">
        <f>SUM(M51,M283)</f>
        <v>0</v>
      </c>
      <c r="N50" s="90">
        <f t="shared" ref="N50:O50" si="22">SUM(N51,N283)</f>
        <v>0</v>
      </c>
      <c r="O50" s="91">
        <f t="shared" si="22"/>
        <v>0</v>
      </c>
      <c r="P50" s="340"/>
      <c r="R50" s="204"/>
      <c r="S50" s="204"/>
      <c r="T50" s="204"/>
    </row>
    <row r="51" spans="1:20" s="21" customFormat="1" ht="36.75" thickTop="1" x14ac:dyDescent="0.25">
      <c r="A51" s="92"/>
      <c r="B51" s="93" t="s">
        <v>45</v>
      </c>
      <c r="C51" s="94">
        <f t="shared" si="4"/>
        <v>414909</v>
      </c>
      <c r="D51" s="224">
        <f>SUM(D52,D194)</f>
        <v>393611</v>
      </c>
      <c r="E51" s="381">
        <f t="shared" ref="E51:F51" si="23">SUM(E52,E194)</f>
        <v>0</v>
      </c>
      <c r="F51" s="407">
        <f t="shared" si="23"/>
        <v>393611</v>
      </c>
      <c r="G51" s="224">
        <f>SUM(G52,G194)</f>
        <v>21112</v>
      </c>
      <c r="H51" s="203">
        <f t="shared" ref="H51:I51" si="24">SUM(H52,H194)</f>
        <v>0</v>
      </c>
      <c r="I51" s="407">
        <f t="shared" si="24"/>
        <v>21112</v>
      </c>
      <c r="J51" s="257">
        <f>SUM(J52,J194)</f>
        <v>186</v>
      </c>
      <c r="K51" s="381">
        <f t="shared" ref="K51:L51" si="25">SUM(K52,K194)</f>
        <v>0</v>
      </c>
      <c r="L51" s="407">
        <f t="shared" si="25"/>
        <v>186</v>
      </c>
      <c r="M51" s="94">
        <f>SUM(M52,M194)</f>
        <v>0</v>
      </c>
      <c r="N51" s="95">
        <f t="shared" ref="N51:O51" si="26">SUM(N52,N194)</f>
        <v>0</v>
      </c>
      <c r="O51" s="96">
        <f t="shared" si="26"/>
        <v>0</v>
      </c>
      <c r="P51" s="341"/>
      <c r="R51" s="204"/>
      <c r="S51" s="204"/>
      <c r="T51" s="204"/>
    </row>
    <row r="52" spans="1:20" s="21" customFormat="1" ht="24" x14ac:dyDescent="0.25">
      <c r="A52" s="97"/>
      <c r="B52" s="16" t="s">
        <v>46</v>
      </c>
      <c r="C52" s="98">
        <f t="shared" si="4"/>
        <v>411283</v>
      </c>
      <c r="D52" s="225">
        <f>SUM(D53,D75,D173,D187)</f>
        <v>390212</v>
      </c>
      <c r="E52" s="382">
        <f t="shared" ref="E52:F52" si="27">SUM(E53,E75,E173,E187)</f>
        <v>-77</v>
      </c>
      <c r="F52" s="408">
        <f t="shared" si="27"/>
        <v>390135</v>
      </c>
      <c r="G52" s="225">
        <f>SUM(G53,G75,G173,G187)</f>
        <v>20962</v>
      </c>
      <c r="H52" s="204">
        <f t="shared" ref="H52:I52" si="28">SUM(H53,H75,H173,H187)</f>
        <v>0</v>
      </c>
      <c r="I52" s="408">
        <f t="shared" si="28"/>
        <v>20962</v>
      </c>
      <c r="J52" s="258">
        <f>SUM(J53,J75,J173,J187)</f>
        <v>186</v>
      </c>
      <c r="K52" s="382">
        <f t="shared" ref="K52:L52" si="29">SUM(K53,K75,K173,K187)</f>
        <v>0</v>
      </c>
      <c r="L52" s="408">
        <f t="shared" si="29"/>
        <v>186</v>
      </c>
      <c r="M52" s="98">
        <f>SUM(M53,M75,M173,M187)</f>
        <v>0</v>
      </c>
      <c r="N52" s="99">
        <f t="shared" ref="N52:O52" si="30">SUM(N53,N75,N173,N187)</f>
        <v>0</v>
      </c>
      <c r="O52" s="100">
        <f t="shared" si="30"/>
        <v>0</v>
      </c>
      <c r="P52" s="342"/>
      <c r="R52" s="204"/>
      <c r="S52" s="204"/>
      <c r="T52" s="204"/>
    </row>
    <row r="53" spans="1:20" s="21" customFormat="1" x14ac:dyDescent="0.25">
      <c r="A53" s="101">
        <v>1000</v>
      </c>
      <c r="B53" s="101" t="s">
        <v>47</v>
      </c>
      <c r="C53" s="102">
        <f t="shared" si="4"/>
        <v>377203</v>
      </c>
      <c r="D53" s="226">
        <f>SUM(D54,D67)</f>
        <v>356594</v>
      </c>
      <c r="E53" s="386">
        <f t="shared" ref="E53:F53" si="31">SUM(E54,E67)</f>
        <v>0</v>
      </c>
      <c r="F53" s="410">
        <f t="shared" si="31"/>
        <v>356594</v>
      </c>
      <c r="G53" s="226">
        <f>SUM(G54,G67)</f>
        <v>20609</v>
      </c>
      <c r="H53" s="137">
        <f t="shared" ref="H53:I53" si="32">SUM(H54,H67)</f>
        <v>0</v>
      </c>
      <c r="I53" s="410">
        <f t="shared" si="32"/>
        <v>20609</v>
      </c>
      <c r="J53" s="259">
        <f>SUM(J54,J67)</f>
        <v>0</v>
      </c>
      <c r="K53" s="386">
        <f t="shared" ref="K53:L53" si="33">SUM(K54,K67)</f>
        <v>0</v>
      </c>
      <c r="L53" s="410">
        <f t="shared" si="33"/>
        <v>0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  <c r="R53" s="204"/>
      <c r="S53" s="204"/>
      <c r="T53" s="204"/>
    </row>
    <row r="54" spans="1:20" x14ac:dyDescent="0.25">
      <c r="A54" s="46">
        <v>1100</v>
      </c>
      <c r="B54" s="105" t="s">
        <v>48</v>
      </c>
      <c r="C54" s="47">
        <f t="shared" si="4"/>
        <v>282837</v>
      </c>
      <c r="D54" s="227">
        <f>SUM(D55,D58,D66)</f>
        <v>266629</v>
      </c>
      <c r="E54" s="387">
        <f t="shared" ref="E54:F54" si="35">SUM(E55,E58,E66)</f>
        <v>0</v>
      </c>
      <c r="F54" s="402">
        <f t="shared" si="35"/>
        <v>266629</v>
      </c>
      <c r="G54" s="227">
        <f>SUM(G55,G58,G66)</f>
        <v>16208</v>
      </c>
      <c r="H54" s="126">
        <f t="shared" ref="H54:I54" si="36">SUM(H55,H58,H66)</f>
        <v>0</v>
      </c>
      <c r="I54" s="402">
        <f t="shared" si="36"/>
        <v>16208</v>
      </c>
      <c r="J54" s="106">
        <f>SUM(J55,J58,J66)</f>
        <v>0</v>
      </c>
      <c r="K54" s="387">
        <f t="shared" ref="K54:L54" si="37">SUM(K55,K58,K66)</f>
        <v>0</v>
      </c>
      <c r="L54" s="402">
        <f t="shared" si="37"/>
        <v>0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  <c r="R54" s="204"/>
      <c r="S54" s="204"/>
      <c r="T54" s="204"/>
    </row>
    <row r="55" spans="1:20" x14ac:dyDescent="0.25">
      <c r="A55" s="107">
        <v>1110</v>
      </c>
      <c r="B55" s="78" t="s">
        <v>49</v>
      </c>
      <c r="C55" s="84">
        <f t="shared" si="4"/>
        <v>254573</v>
      </c>
      <c r="D55" s="132">
        <f>SUM(D56:D57)</f>
        <v>239789</v>
      </c>
      <c r="E55" s="516">
        <f t="shared" ref="E55:F55" si="39">SUM(E56:E57)</f>
        <v>0</v>
      </c>
      <c r="F55" s="533">
        <f t="shared" si="39"/>
        <v>239789</v>
      </c>
      <c r="G55" s="132">
        <f>SUM(G56:G57)</f>
        <v>14784</v>
      </c>
      <c r="H55" s="136">
        <f t="shared" ref="H55:I55" si="40">SUM(H56:H57)</f>
        <v>0</v>
      </c>
      <c r="I55" s="533">
        <f t="shared" si="40"/>
        <v>14784</v>
      </c>
      <c r="J55" s="205">
        <f>SUM(J56:J57)</f>
        <v>0</v>
      </c>
      <c r="K55" s="516">
        <f t="shared" ref="K55:L55" si="41">SUM(K56:K57)</f>
        <v>0</v>
      </c>
      <c r="L55" s="533">
        <f t="shared" si="41"/>
        <v>0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  <c r="R55" s="204"/>
      <c r="S55" s="204"/>
      <c r="T55" s="204"/>
    </row>
    <row r="56" spans="1:20" hidden="1" x14ac:dyDescent="0.25">
      <c r="A56" s="33">
        <v>1111</v>
      </c>
      <c r="B56" s="52" t="s">
        <v>50</v>
      </c>
      <c r="C56" s="53">
        <f t="shared" si="4"/>
        <v>0</v>
      </c>
      <c r="D56" s="228"/>
      <c r="E56" s="55"/>
      <c r="F56" s="283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39">
        <f t="shared" ref="L56:L57" si="45">J56+K56</f>
        <v>0</v>
      </c>
      <c r="M56" s="319"/>
      <c r="N56" s="55"/>
      <c r="O56" s="120">
        <f>M56+N56</f>
        <v>0</v>
      </c>
      <c r="P56" s="110"/>
      <c r="R56" s="204"/>
      <c r="S56" s="204"/>
      <c r="T56" s="204"/>
    </row>
    <row r="57" spans="1:20" ht="24" x14ac:dyDescent="0.25">
      <c r="A57" s="421">
        <v>1119</v>
      </c>
      <c r="B57" s="438" t="s">
        <v>51</v>
      </c>
      <c r="C57" s="447">
        <f t="shared" si="4"/>
        <v>254573</v>
      </c>
      <c r="D57" s="448">
        <v>239789</v>
      </c>
      <c r="E57" s="517"/>
      <c r="F57" s="526">
        <f t="shared" si="43"/>
        <v>239789</v>
      </c>
      <c r="G57" s="448">
        <v>14784</v>
      </c>
      <c r="H57" s="518"/>
      <c r="I57" s="526">
        <f t="shared" si="44"/>
        <v>14784</v>
      </c>
      <c r="J57" s="450"/>
      <c r="K57" s="517"/>
      <c r="L57" s="526">
        <f t="shared" si="45"/>
        <v>0</v>
      </c>
      <c r="M57" s="453"/>
      <c r="N57" s="449"/>
      <c r="O57" s="451">
        <f>M57+N57</f>
        <v>0</v>
      </c>
      <c r="P57" s="454"/>
      <c r="R57" s="204"/>
      <c r="S57" s="204"/>
      <c r="T57" s="204"/>
    </row>
    <row r="58" spans="1:20" x14ac:dyDescent="0.25">
      <c r="A58" s="112">
        <v>1140</v>
      </c>
      <c r="B58" s="57" t="s">
        <v>295</v>
      </c>
      <c r="C58" s="58">
        <f t="shared" si="4"/>
        <v>26839</v>
      </c>
      <c r="D58" s="230">
        <f>SUM(D59:D65)</f>
        <v>25415</v>
      </c>
      <c r="E58" s="392">
        <f t="shared" ref="E58:F58" si="46">SUM(E59:E65)</f>
        <v>0</v>
      </c>
      <c r="F58" s="400">
        <f t="shared" si="46"/>
        <v>25415</v>
      </c>
      <c r="G58" s="230">
        <f>SUM(G59:G65)</f>
        <v>1424</v>
      </c>
      <c r="H58" s="135">
        <f t="shared" ref="H58:I58" si="47">SUM(H59:H65)</f>
        <v>0</v>
      </c>
      <c r="I58" s="400">
        <f t="shared" si="47"/>
        <v>1424</v>
      </c>
      <c r="J58" s="121">
        <f>SUM(J59:J65)</f>
        <v>0</v>
      </c>
      <c r="K58" s="392">
        <f t="shared" ref="K58:L58" si="48">SUM(K59:K65)</f>
        <v>0</v>
      </c>
      <c r="L58" s="400">
        <f t="shared" si="48"/>
        <v>0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  <c r="R58" s="204"/>
      <c r="S58" s="204"/>
      <c r="T58" s="204"/>
    </row>
    <row r="59" spans="1:20" x14ac:dyDescent="0.25">
      <c r="A59" s="38">
        <v>1141</v>
      </c>
      <c r="B59" s="57" t="s">
        <v>52</v>
      </c>
      <c r="C59" s="58">
        <f t="shared" si="4"/>
        <v>4153</v>
      </c>
      <c r="D59" s="229">
        <v>4153</v>
      </c>
      <c r="E59" s="389"/>
      <c r="F59" s="400">
        <f t="shared" ref="F59:F66" si="50">D59+E59</f>
        <v>4153</v>
      </c>
      <c r="G59" s="229"/>
      <c r="H59" s="390"/>
      <c r="I59" s="400">
        <f t="shared" ref="I59:I66" si="51">G59+H59</f>
        <v>0</v>
      </c>
      <c r="J59" s="261"/>
      <c r="K59" s="389"/>
      <c r="L59" s="400">
        <f t="shared" ref="L59:L66" si="52">J59+K59</f>
        <v>0</v>
      </c>
      <c r="M59" s="320"/>
      <c r="N59" s="60"/>
      <c r="O59" s="114">
        <f t="shared" ref="O59:O66" si="53">M59+N59</f>
        <v>0</v>
      </c>
      <c r="P59" s="111"/>
      <c r="R59" s="204"/>
      <c r="S59" s="204"/>
      <c r="T59" s="204"/>
    </row>
    <row r="60" spans="1:20" ht="24.75" customHeight="1" x14ac:dyDescent="0.25">
      <c r="A60" s="38">
        <v>1142</v>
      </c>
      <c r="B60" s="57" t="s">
        <v>53</v>
      </c>
      <c r="C60" s="58">
        <f t="shared" si="4"/>
        <v>1093</v>
      </c>
      <c r="D60" s="229">
        <v>1093</v>
      </c>
      <c r="E60" s="389"/>
      <c r="F60" s="400">
        <f t="shared" si="50"/>
        <v>1093</v>
      </c>
      <c r="G60" s="229"/>
      <c r="H60" s="390"/>
      <c r="I60" s="400">
        <f t="shared" si="51"/>
        <v>0</v>
      </c>
      <c r="J60" s="261"/>
      <c r="K60" s="389"/>
      <c r="L60" s="400">
        <f>J60+K60</f>
        <v>0</v>
      </c>
      <c r="M60" s="320"/>
      <c r="N60" s="60"/>
      <c r="O60" s="114">
        <f t="shared" si="53"/>
        <v>0</v>
      </c>
      <c r="P60" s="111"/>
      <c r="R60" s="204"/>
      <c r="S60" s="204"/>
      <c r="T60" s="204"/>
    </row>
    <row r="61" spans="1:20" ht="24" hidden="1" x14ac:dyDescent="0.25">
      <c r="A61" s="38">
        <v>1145</v>
      </c>
      <c r="B61" s="57" t="s">
        <v>54</v>
      </c>
      <c r="C61" s="58">
        <f t="shared" si="4"/>
        <v>0</v>
      </c>
      <c r="D61" s="229"/>
      <c r="E61" s="60"/>
      <c r="F61" s="146">
        <f t="shared" si="50"/>
        <v>0</v>
      </c>
      <c r="G61" s="229"/>
      <c r="H61" s="261"/>
      <c r="I61" s="114">
        <f t="shared" si="51"/>
        <v>0</v>
      </c>
      <c r="J61" s="261"/>
      <c r="K61" s="60"/>
      <c r="L61" s="135">
        <f t="shared" si="52"/>
        <v>0</v>
      </c>
      <c r="M61" s="320"/>
      <c r="N61" s="60"/>
      <c r="O61" s="114">
        <f>M61+N61</f>
        <v>0</v>
      </c>
      <c r="P61" s="111"/>
      <c r="R61" s="204"/>
      <c r="S61" s="204"/>
      <c r="T61" s="204"/>
    </row>
    <row r="62" spans="1:20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/>
      <c r="E62" s="60"/>
      <c r="F62" s="146">
        <f t="shared" si="50"/>
        <v>0</v>
      </c>
      <c r="G62" s="229"/>
      <c r="H62" s="261"/>
      <c r="I62" s="114">
        <f t="shared" si="51"/>
        <v>0</v>
      </c>
      <c r="J62" s="261"/>
      <c r="K62" s="60"/>
      <c r="L62" s="135">
        <f t="shared" si="52"/>
        <v>0</v>
      </c>
      <c r="M62" s="320"/>
      <c r="N62" s="60"/>
      <c r="O62" s="114">
        <f t="shared" si="53"/>
        <v>0</v>
      </c>
      <c r="P62" s="111"/>
      <c r="R62" s="204"/>
      <c r="S62" s="204"/>
      <c r="T62" s="204"/>
    </row>
    <row r="63" spans="1:20" ht="10.5" customHeight="1" x14ac:dyDescent="0.25">
      <c r="A63" s="38">
        <v>1147</v>
      </c>
      <c r="B63" s="57" t="s">
        <v>56</v>
      </c>
      <c r="C63" s="58">
        <f t="shared" si="4"/>
        <v>2538</v>
      </c>
      <c r="D63" s="229">
        <v>2410</v>
      </c>
      <c r="E63" s="389"/>
      <c r="F63" s="400">
        <f t="shared" si="50"/>
        <v>2410</v>
      </c>
      <c r="G63" s="229">
        <v>128</v>
      </c>
      <c r="H63" s="390"/>
      <c r="I63" s="400">
        <f t="shared" si="51"/>
        <v>128</v>
      </c>
      <c r="J63" s="261"/>
      <c r="K63" s="389"/>
      <c r="L63" s="400">
        <f t="shared" si="52"/>
        <v>0</v>
      </c>
      <c r="M63" s="320"/>
      <c r="N63" s="60"/>
      <c r="O63" s="114">
        <f t="shared" si="53"/>
        <v>0</v>
      </c>
      <c r="P63" s="111"/>
      <c r="R63" s="204"/>
      <c r="S63" s="204"/>
      <c r="T63" s="204"/>
    </row>
    <row r="64" spans="1:20" x14ac:dyDescent="0.25">
      <c r="A64" s="421">
        <v>1148</v>
      </c>
      <c r="B64" s="438" t="s">
        <v>57</v>
      </c>
      <c r="C64" s="447">
        <f t="shared" si="4"/>
        <v>14357</v>
      </c>
      <c r="D64" s="448">
        <v>14357</v>
      </c>
      <c r="E64" s="517"/>
      <c r="F64" s="526">
        <f t="shared" si="50"/>
        <v>14357</v>
      </c>
      <c r="G64" s="448"/>
      <c r="H64" s="518"/>
      <c r="I64" s="526">
        <f t="shared" si="51"/>
        <v>0</v>
      </c>
      <c r="J64" s="450"/>
      <c r="K64" s="517"/>
      <c r="L64" s="526">
        <f t="shared" si="52"/>
        <v>0</v>
      </c>
      <c r="M64" s="453"/>
      <c r="N64" s="449"/>
      <c r="O64" s="451">
        <f t="shared" si="53"/>
        <v>0</v>
      </c>
      <c r="P64" s="454"/>
      <c r="R64" s="204"/>
      <c r="S64" s="204"/>
      <c r="T64" s="204"/>
    </row>
    <row r="65" spans="1:20" ht="24" customHeight="1" x14ac:dyDescent="0.25">
      <c r="A65" s="38">
        <v>1149</v>
      </c>
      <c r="B65" s="57" t="s">
        <v>58</v>
      </c>
      <c r="C65" s="58">
        <f>F65+I65+L65+O65</f>
        <v>4698</v>
      </c>
      <c r="D65" s="229">
        <v>3402</v>
      </c>
      <c r="E65" s="389"/>
      <c r="F65" s="400">
        <f t="shared" si="50"/>
        <v>3402</v>
      </c>
      <c r="G65" s="229">
        <v>1296</v>
      </c>
      <c r="H65" s="390"/>
      <c r="I65" s="400">
        <f t="shared" si="51"/>
        <v>1296</v>
      </c>
      <c r="J65" s="261"/>
      <c r="K65" s="389"/>
      <c r="L65" s="400">
        <f t="shared" si="52"/>
        <v>0</v>
      </c>
      <c r="M65" s="320"/>
      <c r="N65" s="60"/>
      <c r="O65" s="114">
        <f t="shared" si="53"/>
        <v>0</v>
      </c>
      <c r="P65" s="111"/>
      <c r="R65" s="204"/>
      <c r="S65" s="204"/>
      <c r="T65" s="204"/>
    </row>
    <row r="66" spans="1:20" ht="36" x14ac:dyDescent="0.25">
      <c r="A66" s="107">
        <v>1150</v>
      </c>
      <c r="B66" s="78" t="s">
        <v>59</v>
      </c>
      <c r="C66" s="84">
        <f>F66+I66+L66+O66</f>
        <v>1425</v>
      </c>
      <c r="D66" s="231">
        <v>1425</v>
      </c>
      <c r="E66" s="519"/>
      <c r="F66" s="533">
        <f t="shared" si="50"/>
        <v>1425</v>
      </c>
      <c r="G66" s="231"/>
      <c r="H66" s="522"/>
      <c r="I66" s="533">
        <f t="shared" si="51"/>
        <v>0</v>
      </c>
      <c r="J66" s="262"/>
      <c r="K66" s="519"/>
      <c r="L66" s="533">
        <f t="shared" si="52"/>
        <v>0</v>
      </c>
      <c r="M66" s="321"/>
      <c r="N66" s="115"/>
      <c r="O66" s="109">
        <f t="shared" si="53"/>
        <v>0</v>
      </c>
      <c r="P66" s="116"/>
      <c r="R66" s="204"/>
      <c r="S66" s="204"/>
      <c r="T66" s="204"/>
    </row>
    <row r="67" spans="1:20" ht="24" x14ac:dyDescent="0.25">
      <c r="A67" s="46">
        <v>1200</v>
      </c>
      <c r="B67" s="105" t="s">
        <v>296</v>
      </c>
      <c r="C67" s="47">
        <f t="shared" si="4"/>
        <v>94366</v>
      </c>
      <c r="D67" s="227">
        <f>SUM(D68:D69)</f>
        <v>89965</v>
      </c>
      <c r="E67" s="387">
        <f t="shared" ref="E67:F67" si="54">SUM(E68:E69)</f>
        <v>0</v>
      </c>
      <c r="F67" s="402">
        <f t="shared" si="54"/>
        <v>89965</v>
      </c>
      <c r="G67" s="227">
        <f>SUM(G68:G69)</f>
        <v>4401</v>
      </c>
      <c r="H67" s="126">
        <f t="shared" ref="H67:I67" si="55">SUM(H68:H69)</f>
        <v>0</v>
      </c>
      <c r="I67" s="402">
        <f t="shared" si="55"/>
        <v>4401</v>
      </c>
      <c r="J67" s="106">
        <f>SUM(J68:J69)</f>
        <v>0</v>
      </c>
      <c r="K67" s="387">
        <f t="shared" ref="K67:L67" si="56">SUM(K68:K69)</f>
        <v>0</v>
      </c>
      <c r="L67" s="402">
        <f t="shared" si="56"/>
        <v>0</v>
      </c>
      <c r="M67" s="47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  <c r="R67" s="204"/>
      <c r="S67" s="204"/>
      <c r="T67" s="204"/>
    </row>
    <row r="68" spans="1:20" ht="24" x14ac:dyDescent="0.25">
      <c r="A68" s="455">
        <v>1210</v>
      </c>
      <c r="B68" s="456" t="s">
        <v>60</v>
      </c>
      <c r="C68" s="457">
        <f t="shared" si="4"/>
        <v>71590</v>
      </c>
      <c r="D68" s="458">
        <v>67589</v>
      </c>
      <c r="E68" s="520"/>
      <c r="F68" s="534">
        <f>D68+E68</f>
        <v>67589</v>
      </c>
      <c r="G68" s="458">
        <v>4001</v>
      </c>
      <c r="H68" s="523"/>
      <c r="I68" s="534">
        <f>G68+H68</f>
        <v>4001</v>
      </c>
      <c r="J68" s="460"/>
      <c r="K68" s="520"/>
      <c r="L68" s="534">
        <f>J68+K68</f>
        <v>0</v>
      </c>
      <c r="M68" s="462"/>
      <c r="N68" s="459"/>
      <c r="O68" s="461">
        <f>M68+N68</f>
        <v>0</v>
      </c>
      <c r="P68" s="463"/>
      <c r="Q68" s="464"/>
      <c r="R68" s="204"/>
      <c r="S68" s="204"/>
      <c r="T68" s="204"/>
    </row>
    <row r="69" spans="1:20" ht="24" x14ac:dyDescent="0.25">
      <c r="A69" s="465">
        <v>1220</v>
      </c>
      <c r="B69" s="438" t="s">
        <v>61</v>
      </c>
      <c r="C69" s="447">
        <f t="shared" si="4"/>
        <v>22776</v>
      </c>
      <c r="D69" s="466">
        <f>SUM(D70:D74)</f>
        <v>22376</v>
      </c>
      <c r="E69" s="521">
        <f t="shared" ref="E69:F69" si="58">SUM(E70:E74)</f>
        <v>0</v>
      </c>
      <c r="F69" s="526">
        <f t="shared" si="58"/>
        <v>22376</v>
      </c>
      <c r="G69" s="466">
        <f>SUM(G70:G74)</f>
        <v>400</v>
      </c>
      <c r="H69" s="452">
        <f t="shared" ref="H69:I69" si="59">SUM(H70:H74)</f>
        <v>0</v>
      </c>
      <c r="I69" s="526">
        <f t="shared" si="59"/>
        <v>400</v>
      </c>
      <c r="J69" s="468">
        <f>SUM(J70:J74)</f>
        <v>0</v>
      </c>
      <c r="K69" s="521">
        <f t="shared" ref="K69:L69" si="60">SUM(K70:K74)</f>
        <v>0</v>
      </c>
      <c r="L69" s="526">
        <f t="shared" si="60"/>
        <v>0</v>
      </c>
      <c r="M69" s="447">
        <f>SUM(M70:M74)</f>
        <v>0</v>
      </c>
      <c r="N69" s="467">
        <f t="shared" ref="N69:O69" si="61">SUM(N70:N74)</f>
        <v>0</v>
      </c>
      <c r="O69" s="451">
        <f t="shared" si="61"/>
        <v>0</v>
      </c>
      <c r="P69" s="469"/>
      <c r="Q69" s="464"/>
      <c r="R69" s="204"/>
      <c r="S69" s="204"/>
      <c r="T69" s="204"/>
    </row>
    <row r="70" spans="1:20" ht="48" x14ac:dyDescent="0.25">
      <c r="A70" s="421">
        <v>1221</v>
      </c>
      <c r="B70" s="438" t="s">
        <v>297</v>
      </c>
      <c r="C70" s="447">
        <f t="shared" si="4"/>
        <v>15019</v>
      </c>
      <c r="D70" s="448">
        <v>14619</v>
      </c>
      <c r="E70" s="517"/>
      <c r="F70" s="526">
        <f t="shared" ref="F70:F74" si="62">D70+E70</f>
        <v>14619</v>
      </c>
      <c r="G70" s="448">
        <v>400</v>
      </c>
      <c r="H70" s="518"/>
      <c r="I70" s="526">
        <f t="shared" ref="I70:I74" si="63">G70+H70</f>
        <v>400</v>
      </c>
      <c r="J70" s="450"/>
      <c r="K70" s="517"/>
      <c r="L70" s="526">
        <f t="shared" ref="L70:L74" si="64">J70+K70</f>
        <v>0</v>
      </c>
      <c r="M70" s="453"/>
      <c r="N70" s="449"/>
      <c r="O70" s="451">
        <f t="shared" ref="O70:O74" si="65">M70+N70</f>
        <v>0</v>
      </c>
      <c r="P70" s="454"/>
      <c r="Q70" s="464"/>
      <c r="R70" s="204"/>
      <c r="S70" s="204"/>
      <c r="T70" s="204"/>
    </row>
    <row r="71" spans="1:20" hidden="1" x14ac:dyDescent="0.25">
      <c r="A71" s="38">
        <v>1223</v>
      </c>
      <c r="B71" s="57" t="s">
        <v>62</v>
      </c>
      <c r="C71" s="58">
        <f t="shared" si="4"/>
        <v>0</v>
      </c>
      <c r="D71" s="229"/>
      <c r="E71" s="60"/>
      <c r="F71" s="146">
        <f t="shared" si="62"/>
        <v>0</v>
      </c>
      <c r="G71" s="229"/>
      <c r="H71" s="261"/>
      <c r="I71" s="114">
        <f t="shared" si="63"/>
        <v>0</v>
      </c>
      <c r="J71" s="261"/>
      <c r="K71" s="60"/>
      <c r="L71" s="135">
        <f t="shared" si="64"/>
        <v>0</v>
      </c>
      <c r="M71" s="320"/>
      <c r="N71" s="60"/>
      <c r="O71" s="114">
        <f t="shared" si="65"/>
        <v>0</v>
      </c>
      <c r="P71" s="111"/>
      <c r="R71" s="204"/>
      <c r="S71" s="204"/>
      <c r="T71" s="204"/>
    </row>
    <row r="72" spans="1:20" hidden="1" x14ac:dyDescent="0.25">
      <c r="A72" s="38">
        <v>1225</v>
      </c>
      <c r="B72" s="57" t="s">
        <v>63</v>
      </c>
      <c r="C72" s="58">
        <f t="shared" si="4"/>
        <v>0</v>
      </c>
      <c r="D72" s="229"/>
      <c r="E72" s="60"/>
      <c r="F72" s="146">
        <f t="shared" si="62"/>
        <v>0</v>
      </c>
      <c r="G72" s="229"/>
      <c r="H72" s="261"/>
      <c r="I72" s="114">
        <f t="shared" si="63"/>
        <v>0</v>
      </c>
      <c r="J72" s="261"/>
      <c r="K72" s="60"/>
      <c r="L72" s="135">
        <f t="shared" si="64"/>
        <v>0</v>
      </c>
      <c r="M72" s="320"/>
      <c r="N72" s="60"/>
      <c r="O72" s="114">
        <f t="shared" si="65"/>
        <v>0</v>
      </c>
      <c r="P72" s="111"/>
      <c r="R72" s="204"/>
      <c r="S72" s="204"/>
      <c r="T72" s="204"/>
    </row>
    <row r="73" spans="1:20" ht="36" x14ac:dyDescent="0.25">
      <c r="A73" s="38">
        <v>1227</v>
      </c>
      <c r="B73" s="57" t="s">
        <v>64</v>
      </c>
      <c r="C73" s="58">
        <f t="shared" si="4"/>
        <v>7257</v>
      </c>
      <c r="D73" s="229">
        <v>7257</v>
      </c>
      <c r="E73" s="389"/>
      <c r="F73" s="400">
        <f t="shared" si="62"/>
        <v>7257</v>
      </c>
      <c r="G73" s="229"/>
      <c r="H73" s="390"/>
      <c r="I73" s="400">
        <f t="shared" si="63"/>
        <v>0</v>
      </c>
      <c r="J73" s="261"/>
      <c r="K73" s="389"/>
      <c r="L73" s="400">
        <f t="shared" si="64"/>
        <v>0</v>
      </c>
      <c r="M73" s="320"/>
      <c r="N73" s="60"/>
      <c r="O73" s="114">
        <f t="shared" si="65"/>
        <v>0</v>
      </c>
      <c r="P73" s="111"/>
      <c r="R73" s="204"/>
      <c r="S73" s="204"/>
      <c r="T73" s="204"/>
    </row>
    <row r="74" spans="1:20" ht="48" x14ac:dyDescent="0.25">
      <c r="A74" s="38">
        <v>1228</v>
      </c>
      <c r="B74" s="57" t="s">
        <v>298</v>
      </c>
      <c r="C74" s="58">
        <f t="shared" si="4"/>
        <v>500</v>
      </c>
      <c r="D74" s="229">
        <v>500</v>
      </c>
      <c r="E74" s="389"/>
      <c r="F74" s="400">
        <f t="shared" si="62"/>
        <v>500</v>
      </c>
      <c r="G74" s="229"/>
      <c r="H74" s="390"/>
      <c r="I74" s="400">
        <f t="shared" si="63"/>
        <v>0</v>
      </c>
      <c r="J74" s="261"/>
      <c r="K74" s="389"/>
      <c r="L74" s="400">
        <f t="shared" si="64"/>
        <v>0</v>
      </c>
      <c r="M74" s="320"/>
      <c r="N74" s="60"/>
      <c r="O74" s="114">
        <f t="shared" si="65"/>
        <v>0</v>
      </c>
      <c r="P74" s="111"/>
      <c r="R74" s="204"/>
      <c r="S74" s="204"/>
      <c r="T74" s="204"/>
    </row>
    <row r="75" spans="1:20" x14ac:dyDescent="0.25">
      <c r="A75" s="101">
        <v>2000</v>
      </c>
      <c r="B75" s="101" t="s">
        <v>65</v>
      </c>
      <c r="C75" s="102">
        <f t="shared" si="4"/>
        <v>34080</v>
      </c>
      <c r="D75" s="226">
        <f>SUM(D76,D83,D130,D164,D165,D172)</f>
        <v>33618</v>
      </c>
      <c r="E75" s="386">
        <f t="shared" ref="E75:F75" si="66">SUM(E76,E83,E130,E164,E165,E172)</f>
        <v>-77</v>
      </c>
      <c r="F75" s="410">
        <f t="shared" si="66"/>
        <v>33541</v>
      </c>
      <c r="G75" s="226">
        <f>SUM(G76,G83,G130,G164,G165,G172)</f>
        <v>353</v>
      </c>
      <c r="H75" s="137">
        <f t="shared" ref="H75:I75" si="67">SUM(H76,H83,H130,H164,H165,H172)</f>
        <v>0</v>
      </c>
      <c r="I75" s="410">
        <f t="shared" si="67"/>
        <v>353</v>
      </c>
      <c r="J75" s="259">
        <f>SUM(J76,J83,J130,J164,J165,J172)</f>
        <v>186</v>
      </c>
      <c r="K75" s="386">
        <f t="shared" ref="K75:L75" si="68">SUM(K76,K83,K130,K164,K165,K172)</f>
        <v>0</v>
      </c>
      <c r="L75" s="410">
        <f t="shared" si="68"/>
        <v>186</v>
      </c>
      <c r="M75" s="102">
        <f>SUM(M76,M83,M130,M164,M165,M172)</f>
        <v>0</v>
      </c>
      <c r="N75" s="103">
        <f t="shared" ref="N75:O75" si="69">SUM(N76,N83,N130,N164,N165,N172)</f>
        <v>0</v>
      </c>
      <c r="O75" s="104">
        <f t="shared" si="69"/>
        <v>0</v>
      </c>
      <c r="P75" s="343"/>
      <c r="R75" s="204"/>
      <c r="S75" s="204"/>
      <c r="T75" s="204"/>
    </row>
    <row r="76" spans="1:20" ht="24" x14ac:dyDescent="0.25">
      <c r="A76" s="46">
        <v>2100</v>
      </c>
      <c r="B76" s="105" t="s">
        <v>66</v>
      </c>
      <c r="C76" s="47">
        <f t="shared" si="4"/>
        <v>180</v>
      </c>
      <c r="D76" s="227">
        <f>SUM(D77,D80)</f>
        <v>180</v>
      </c>
      <c r="E76" s="387">
        <f t="shared" ref="E76:F76" si="70">SUM(E77,E80)</f>
        <v>0</v>
      </c>
      <c r="F76" s="402">
        <f t="shared" si="70"/>
        <v>180</v>
      </c>
      <c r="G76" s="227">
        <f>SUM(G77,G80)</f>
        <v>0</v>
      </c>
      <c r="H76" s="126">
        <f t="shared" ref="H76:I76" si="71">SUM(H77,H80)</f>
        <v>0</v>
      </c>
      <c r="I76" s="402">
        <f t="shared" si="71"/>
        <v>0</v>
      </c>
      <c r="J76" s="106">
        <f>SUM(J77,J80)</f>
        <v>0</v>
      </c>
      <c r="K76" s="387">
        <f t="shared" ref="K76:L76" si="72">SUM(K77,K80)</f>
        <v>0</v>
      </c>
      <c r="L76" s="402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  <c r="R76" s="204"/>
      <c r="S76" s="204"/>
      <c r="T76" s="204"/>
    </row>
    <row r="77" spans="1:20" ht="24" x14ac:dyDescent="0.25">
      <c r="A77" s="368">
        <v>2110</v>
      </c>
      <c r="B77" s="52" t="s">
        <v>67</v>
      </c>
      <c r="C77" s="53">
        <f t="shared" si="4"/>
        <v>180</v>
      </c>
      <c r="D77" s="232">
        <f>SUM(D78:D79)</f>
        <v>180</v>
      </c>
      <c r="E77" s="388">
        <f t="shared" ref="E77:F77" si="74">SUM(E78:E79)</f>
        <v>0</v>
      </c>
      <c r="F77" s="411">
        <f t="shared" si="74"/>
        <v>180</v>
      </c>
      <c r="G77" s="232">
        <f>SUM(G78:G79)</f>
        <v>0</v>
      </c>
      <c r="H77" s="139">
        <f t="shared" ref="H77:I77" si="75">SUM(H78:H79)</f>
        <v>0</v>
      </c>
      <c r="I77" s="411">
        <f t="shared" si="75"/>
        <v>0</v>
      </c>
      <c r="J77" s="263">
        <f>SUM(J78:J79)</f>
        <v>0</v>
      </c>
      <c r="K77" s="388">
        <f t="shared" ref="K77:L77" si="76">SUM(K78:K79)</f>
        <v>0</v>
      </c>
      <c r="L77" s="411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  <c r="R77" s="204"/>
      <c r="S77" s="204"/>
      <c r="T77" s="204"/>
    </row>
    <row r="78" spans="1:20" hidden="1" x14ac:dyDescent="0.25">
      <c r="A78" s="38">
        <v>2111</v>
      </c>
      <c r="B78" s="57" t="s">
        <v>68</v>
      </c>
      <c r="C78" s="58">
        <f t="shared" si="4"/>
        <v>0</v>
      </c>
      <c r="D78" s="229"/>
      <c r="E78" s="60"/>
      <c r="F78" s="146">
        <f t="shared" ref="F78:F79" si="78">D78+E78</f>
        <v>0</v>
      </c>
      <c r="G78" s="229"/>
      <c r="H78" s="261"/>
      <c r="I78" s="114">
        <f t="shared" ref="I78:I79" si="79">G78+H78</f>
        <v>0</v>
      </c>
      <c r="J78" s="261"/>
      <c r="K78" s="60"/>
      <c r="L78" s="135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  <c r="R78" s="204"/>
      <c r="S78" s="204"/>
      <c r="T78" s="204"/>
    </row>
    <row r="79" spans="1:20" ht="24" x14ac:dyDescent="0.25">
      <c r="A79" s="38">
        <v>2112</v>
      </c>
      <c r="B79" s="57" t="s">
        <v>69</v>
      </c>
      <c r="C79" s="58">
        <f t="shared" si="4"/>
        <v>180</v>
      </c>
      <c r="D79" s="229">
        <v>180</v>
      </c>
      <c r="E79" s="389"/>
      <c r="F79" s="400">
        <f t="shared" si="78"/>
        <v>180</v>
      </c>
      <c r="G79" s="229"/>
      <c r="H79" s="390"/>
      <c r="I79" s="400">
        <f t="shared" si="79"/>
        <v>0</v>
      </c>
      <c r="J79" s="261"/>
      <c r="K79" s="389"/>
      <c r="L79" s="400">
        <f t="shared" si="80"/>
        <v>0</v>
      </c>
      <c r="M79" s="320"/>
      <c r="N79" s="60"/>
      <c r="O79" s="114">
        <f t="shared" si="81"/>
        <v>0</v>
      </c>
      <c r="P79" s="111"/>
      <c r="R79" s="204"/>
      <c r="S79" s="204"/>
      <c r="T79" s="204"/>
    </row>
    <row r="80" spans="1:20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113">
        <f t="shared" ref="E80:F80" si="82">SUM(E81:E82)</f>
        <v>0</v>
      </c>
      <c r="F80" s="146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5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  <c r="R80" s="204"/>
      <c r="S80" s="204"/>
      <c r="T80" s="204"/>
    </row>
    <row r="81" spans="1:20" hidden="1" x14ac:dyDescent="0.25">
      <c r="A81" s="38">
        <v>2121</v>
      </c>
      <c r="B81" s="57" t="s">
        <v>68</v>
      </c>
      <c r="C81" s="58">
        <f t="shared" si="4"/>
        <v>0</v>
      </c>
      <c r="D81" s="229"/>
      <c r="E81" s="60"/>
      <c r="F81" s="146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35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  <c r="R81" s="204"/>
      <c r="S81" s="204"/>
      <c r="T81" s="204"/>
    </row>
    <row r="82" spans="1:20" ht="24" hidden="1" x14ac:dyDescent="0.25">
      <c r="A82" s="38">
        <v>2122</v>
      </c>
      <c r="B82" s="57" t="s">
        <v>69</v>
      </c>
      <c r="C82" s="58">
        <f t="shared" si="4"/>
        <v>0</v>
      </c>
      <c r="D82" s="229"/>
      <c r="E82" s="60"/>
      <c r="F82" s="146">
        <f t="shared" si="86"/>
        <v>0</v>
      </c>
      <c r="G82" s="229"/>
      <c r="H82" s="261"/>
      <c r="I82" s="114">
        <f t="shared" si="87"/>
        <v>0</v>
      </c>
      <c r="J82" s="261"/>
      <c r="K82" s="60"/>
      <c r="L82" s="135">
        <f t="shared" si="88"/>
        <v>0</v>
      </c>
      <c r="M82" s="320"/>
      <c r="N82" s="60"/>
      <c r="O82" s="114">
        <f t="shared" si="89"/>
        <v>0</v>
      </c>
      <c r="P82" s="111"/>
      <c r="R82" s="204"/>
      <c r="S82" s="204"/>
      <c r="T82" s="204"/>
    </row>
    <row r="83" spans="1:20" x14ac:dyDescent="0.25">
      <c r="A83" s="46">
        <v>2200</v>
      </c>
      <c r="B83" s="105" t="s">
        <v>71</v>
      </c>
      <c r="C83" s="47">
        <f t="shared" si="4"/>
        <v>28297</v>
      </c>
      <c r="D83" s="227">
        <f>SUM(D84,D89,D95,D103,D112,D116,D122,D128)</f>
        <v>28111</v>
      </c>
      <c r="E83" s="387">
        <f t="shared" ref="E83:F83" si="90">SUM(E84,E89,E95,E103,E112,E116,E122,E128)</f>
        <v>0</v>
      </c>
      <c r="F83" s="402">
        <f t="shared" si="90"/>
        <v>28111</v>
      </c>
      <c r="G83" s="227">
        <f>SUM(G84,G89,G95,G103,G112,G116,G122,G128)</f>
        <v>0</v>
      </c>
      <c r="H83" s="126">
        <f t="shared" ref="H83:I83" si="91">SUM(H84,H89,H95,H103,H112,H116,H122,H128)</f>
        <v>0</v>
      </c>
      <c r="I83" s="402">
        <f t="shared" si="91"/>
        <v>0</v>
      </c>
      <c r="J83" s="106">
        <f>SUM(J84,J89,J95,J103,J112,J116,J122,J128)</f>
        <v>186</v>
      </c>
      <c r="K83" s="387">
        <f t="shared" ref="K83:L83" si="92">SUM(K84,K89,K95,K103,K112,K116,K122,K128)</f>
        <v>0</v>
      </c>
      <c r="L83" s="402">
        <f t="shared" si="92"/>
        <v>186</v>
      </c>
      <c r="M83" s="164">
        <f>SUM(M84,M89,M95,M103,M112,M116,M122,M128)</f>
        <v>0</v>
      </c>
      <c r="N83" s="165">
        <f t="shared" ref="N83:O83" si="93">SUM(N84,N89,N95,N103,N112,N116,N122,N128)</f>
        <v>0</v>
      </c>
      <c r="O83" s="166">
        <f t="shared" si="93"/>
        <v>0</v>
      </c>
      <c r="P83" s="345"/>
      <c r="R83" s="204"/>
      <c r="S83" s="204"/>
      <c r="T83" s="204"/>
    </row>
    <row r="84" spans="1:20" ht="24" x14ac:dyDescent="0.25">
      <c r="A84" s="107">
        <v>2210</v>
      </c>
      <c r="B84" s="78" t="s">
        <v>72</v>
      </c>
      <c r="C84" s="84">
        <f t="shared" si="4"/>
        <v>738</v>
      </c>
      <c r="D84" s="132">
        <f>SUM(D85:D88)</f>
        <v>726</v>
      </c>
      <c r="E84" s="516">
        <f t="shared" ref="E84:F84" si="94">SUM(E85:E88)</f>
        <v>0</v>
      </c>
      <c r="F84" s="533">
        <f t="shared" si="94"/>
        <v>726</v>
      </c>
      <c r="G84" s="132">
        <f>SUM(G85:G88)</f>
        <v>0</v>
      </c>
      <c r="H84" s="136">
        <f t="shared" ref="H84:I84" si="95">SUM(H85:H88)</f>
        <v>0</v>
      </c>
      <c r="I84" s="533">
        <f t="shared" si="95"/>
        <v>0</v>
      </c>
      <c r="J84" s="205">
        <f>SUM(J85:J88)</f>
        <v>12</v>
      </c>
      <c r="K84" s="516">
        <f t="shared" ref="K84:L84" si="96">SUM(K85:K88)</f>
        <v>0</v>
      </c>
      <c r="L84" s="533">
        <f t="shared" si="96"/>
        <v>12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  <c r="R84" s="204"/>
      <c r="S84" s="204"/>
      <c r="T84" s="204"/>
    </row>
    <row r="85" spans="1:20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/>
      <c r="E85" s="55"/>
      <c r="F85" s="283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39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  <c r="R85" s="204"/>
      <c r="S85" s="204"/>
      <c r="T85" s="204"/>
    </row>
    <row r="86" spans="1:20" ht="36" x14ac:dyDescent="0.25">
      <c r="A86" s="421">
        <v>2212</v>
      </c>
      <c r="B86" s="438" t="s">
        <v>74</v>
      </c>
      <c r="C86" s="447">
        <f t="shared" si="98"/>
        <v>527</v>
      </c>
      <c r="D86" s="448">
        <v>515</v>
      </c>
      <c r="E86" s="517"/>
      <c r="F86" s="526">
        <f t="shared" si="99"/>
        <v>515</v>
      </c>
      <c r="G86" s="448"/>
      <c r="H86" s="518"/>
      <c r="I86" s="526">
        <f t="shared" si="100"/>
        <v>0</v>
      </c>
      <c r="J86" s="450">
        <v>12</v>
      </c>
      <c r="K86" s="517"/>
      <c r="L86" s="526">
        <f t="shared" si="101"/>
        <v>12</v>
      </c>
      <c r="M86" s="453"/>
      <c r="N86" s="449"/>
      <c r="O86" s="451">
        <f t="shared" si="102"/>
        <v>0</v>
      </c>
      <c r="P86" s="454"/>
      <c r="R86" s="204"/>
      <c r="S86" s="204"/>
      <c r="T86" s="204"/>
    </row>
    <row r="87" spans="1:20" s="464" customFormat="1" ht="24" x14ac:dyDescent="0.25">
      <c r="A87" s="421">
        <v>2214</v>
      </c>
      <c r="B87" s="438" t="s">
        <v>75</v>
      </c>
      <c r="C87" s="447">
        <f t="shared" si="98"/>
        <v>176</v>
      </c>
      <c r="D87" s="448">
        <v>176</v>
      </c>
      <c r="E87" s="517"/>
      <c r="F87" s="526">
        <f t="shared" si="99"/>
        <v>176</v>
      </c>
      <c r="G87" s="448"/>
      <c r="H87" s="518"/>
      <c r="I87" s="526">
        <f t="shared" si="100"/>
        <v>0</v>
      </c>
      <c r="J87" s="450"/>
      <c r="K87" s="517"/>
      <c r="L87" s="526">
        <f t="shared" si="101"/>
        <v>0</v>
      </c>
      <c r="M87" s="453"/>
      <c r="N87" s="449"/>
      <c r="O87" s="451">
        <f t="shared" si="102"/>
        <v>0</v>
      </c>
      <c r="P87" s="454"/>
      <c r="R87" s="204"/>
      <c r="S87" s="204"/>
      <c r="T87" s="204"/>
    </row>
    <row r="88" spans="1:20" x14ac:dyDescent="0.25">
      <c r="A88" s="38">
        <v>2219</v>
      </c>
      <c r="B88" s="57" t="s">
        <v>76</v>
      </c>
      <c r="C88" s="58">
        <f t="shared" si="98"/>
        <v>35</v>
      </c>
      <c r="D88" s="229">
        <v>35</v>
      </c>
      <c r="E88" s="389"/>
      <c r="F88" s="400">
        <f t="shared" si="99"/>
        <v>35</v>
      </c>
      <c r="G88" s="229"/>
      <c r="H88" s="390"/>
      <c r="I88" s="400">
        <f t="shared" si="100"/>
        <v>0</v>
      </c>
      <c r="J88" s="261"/>
      <c r="K88" s="389"/>
      <c r="L88" s="400">
        <f t="shared" si="101"/>
        <v>0</v>
      </c>
      <c r="M88" s="320"/>
      <c r="N88" s="60"/>
      <c r="O88" s="114">
        <f t="shared" si="102"/>
        <v>0</v>
      </c>
      <c r="P88" s="111"/>
      <c r="R88" s="204"/>
      <c r="S88" s="204"/>
      <c r="T88" s="204"/>
    </row>
    <row r="89" spans="1:20" ht="24" x14ac:dyDescent="0.25">
      <c r="A89" s="112">
        <v>2220</v>
      </c>
      <c r="B89" s="57" t="s">
        <v>77</v>
      </c>
      <c r="C89" s="58">
        <f t="shared" si="98"/>
        <v>23727</v>
      </c>
      <c r="D89" s="230">
        <f>SUM(D90:D94)</f>
        <v>23553</v>
      </c>
      <c r="E89" s="392">
        <f t="shared" ref="E89:F89" si="103">SUM(E90:E94)</f>
        <v>0</v>
      </c>
      <c r="F89" s="400">
        <f t="shared" si="103"/>
        <v>23553</v>
      </c>
      <c r="G89" s="230">
        <f>SUM(G90:G94)</f>
        <v>0</v>
      </c>
      <c r="H89" s="135">
        <f t="shared" ref="H89:I89" si="104">SUM(H90:H94)</f>
        <v>0</v>
      </c>
      <c r="I89" s="400">
        <f t="shared" si="104"/>
        <v>0</v>
      </c>
      <c r="J89" s="121">
        <f>SUM(J90:J94)</f>
        <v>174</v>
      </c>
      <c r="K89" s="392">
        <f t="shared" ref="K89:L89" si="105">SUM(K90:K94)</f>
        <v>0</v>
      </c>
      <c r="L89" s="400">
        <f t="shared" si="105"/>
        <v>174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  <c r="R89" s="204"/>
      <c r="S89" s="204"/>
      <c r="T89" s="204"/>
    </row>
    <row r="90" spans="1:20" s="464" customFormat="1" ht="24" x14ac:dyDescent="0.25">
      <c r="A90" s="421">
        <v>2221</v>
      </c>
      <c r="B90" s="438" t="s">
        <v>289</v>
      </c>
      <c r="C90" s="447">
        <f t="shared" si="98"/>
        <v>13963</v>
      </c>
      <c r="D90" s="448">
        <v>13963</v>
      </c>
      <c r="E90" s="517"/>
      <c r="F90" s="526">
        <f t="shared" ref="F90:F94" si="107">D90+E90</f>
        <v>13963</v>
      </c>
      <c r="G90" s="448"/>
      <c r="H90" s="518"/>
      <c r="I90" s="526">
        <f t="shared" ref="I90:I94" si="108">G90+H90</f>
        <v>0</v>
      </c>
      <c r="J90" s="450"/>
      <c r="K90" s="517"/>
      <c r="L90" s="526">
        <f t="shared" ref="L90:L94" si="109">J90+K90</f>
        <v>0</v>
      </c>
      <c r="M90" s="453"/>
      <c r="N90" s="449"/>
      <c r="O90" s="451">
        <f t="shared" ref="O90:O94" si="110">M90+N90</f>
        <v>0</v>
      </c>
      <c r="P90" s="454"/>
      <c r="R90" s="204"/>
      <c r="S90" s="204"/>
      <c r="T90" s="204"/>
    </row>
    <row r="91" spans="1:20" s="464" customFormat="1" x14ac:dyDescent="0.25">
      <c r="A91" s="421">
        <v>2222</v>
      </c>
      <c r="B91" s="438" t="s">
        <v>78</v>
      </c>
      <c r="C91" s="447">
        <f t="shared" si="98"/>
        <v>2581</v>
      </c>
      <c r="D91" s="448">
        <v>2507</v>
      </c>
      <c r="E91" s="517"/>
      <c r="F91" s="526">
        <f t="shared" si="107"/>
        <v>2507</v>
      </c>
      <c r="G91" s="448"/>
      <c r="H91" s="518"/>
      <c r="I91" s="526">
        <f t="shared" si="108"/>
        <v>0</v>
      </c>
      <c r="J91" s="450">
        <v>74</v>
      </c>
      <c r="K91" s="517"/>
      <c r="L91" s="526">
        <f t="shared" si="109"/>
        <v>74</v>
      </c>
      <c r="M91" s="453"/>
      <c r="N91" s="449"/>
      <c r="O91" s="451">
        <f t="shared" si="110"/>
        <v>0</v>
      </c>
      <c r="P91" s="470"/>
      <c r="R91" s="204"/>
      <c r="S91" s="204"/>
      <c r="T91" s="204"/>
    </row>
    <row r="92" spans="1:20" s="464" customFormat="1" x14ac:dyDescent="0.25">
      <c r="A92" s="421">
        <v>2223</v>
      </c>
      <c r="B92" s="438" t="s">
        <v>79</v>
      </c>
      <c r="C92" s="447">
        <f t="shared" si="98"/>
        <v>6358</v>
      </c>
      <c r="D92" s="448">
        <v>6358</v>
      </c>
      <c r="E92" s="517"/>
      <c r="F92" s="526">
        <f t="shared" si="107"/>
        <v>6358</v>
      </c>
      <c r="G92" s="448"/>
      <c r="H92" s="518"/>
      <c r="I92" s="526">
        <f t="shared" si="108"/>
        <v>0</v>
      </c>
      <c r="J92" s="450"/>
      <c r="K92" s="517"/>
      <c r="L92" s="526">
        <f t="shared" si="109"/>
        <v>0</v>
      </c>
      <c r="M92" s="453"/>
      <c r="N92" s="449"/>
      <c r="O92" s="451">
        <f t="shared" si="110"/>
        <v>0</v>
      </c>
      <c r="P92" s="470"/>
      <c r="R92" s="204"/>
      <c r="S92" s="204"/>
      <c r="T92" s="204"/>
    </row>
    <row r="93" spans="1:20" ht="60.75" customHeight="1" x14ac:dyDescent="0.25">
      <c r="A93" s="421">
        <v>2224</v>
      </c>
      <c r="B93" s="438" t="s">
        <v>299</v>
      </c>
      <c r="C93" s="447">
        <f t="shared" si="98"/>
        <v>825</v>
      </c>
      <c r="D93" s="448">
        <v>725</v>
      </c>
      <c r="E93" s="517"/>
      <c r="F93" s="526">
        <f t="shared" si="107"/>
        <v>725</v>
      </c>
      <c r="G93" s="448"/>
      <c r="H93" s="518"/>
      <c r="I93" s="526">
        <f t="shared" si="108"/>
        <v>0</v>
      </c>
      <c r="J93" s="450">
        <v>100</v>
      </c>
      <c r="K93" s="517"/>
      <c r="L93" s="526">
        <f t="shared" si="109"/>
        <v>100</v>
      </c>
      <c r="M93" s="453"/>
      <c r="N93" s="449"/>
      <c r="O93" s="451">
        <f t="shared" si="110"/>
        <v>0</v>
      </c>
      <c r="P93" s="470"/>
      <c r="R93" s="204"/>
      <c r="S93" s="204"/>
      <c r="T93" s="204"/>
    </row>
    <row r="94" spans="1:20" ht="24" hidden="1" x14ac:dyDescent="0.25">
      <c r="A94" s="38">
        <v>2229</v>
      </c>
      <c r="B94" s="57" t="s">
        <v>80</v>
      </c>
      <c r="C94" s="58">
        <f t="shared" si="98"/>
        <v>0</v>
      </c>
      <c r="D94" s="229"/>
      <c r="E94" s="60"/>
      <c r="F94" s="146">
        <f t="shared" si="107"/>
        <v>0</v>
      </c>
      <c r="G94" s="229"/>
      <c r="H94" s="261"/>
      <c r="I94" s="114">
        <f t="shared" si="108"/>
        <v>0</v>
      </c>
      <c r="J94" s="261"/>
      <c r="K94" s="60"/>
      <c r="L94" s="135">
        <f t="shared" si="109"/>
        <v>0</v>
      </c>
      <c r="M94" s="320"/>
      <c r="N94" s="60"/>
      <c r="O94" s="114">
        <f t="shared" si="110"/>
        <v>0</v>
      </c>
      <c r="P94" s="111"/>
      <c r="R94" s="204"/>
      <c r="S94" s="204"/>
      <c r="T94" s="204"/>
    </row>
    <row r="95" spans="1:20" ht="36" x14ac:dyDescent="0.25">
      <c r="A95" s="112">
        <v>2230</v>
      </c>
      <c r="B95" s="57" t="s">
        <v>81</v>
      </c>
      <c r="C95" s="58">
        <f t="shared" si="98"/>
        <v>1159</v>
      </c>
      <c r="D95" s="230">
        <f>SUM(D96:D102)</f>
        <v>1159</v>
      </c>
      <c r="E95" s="392">
        <f t="shared" ref="E95:F95" si="111">SUM(E96:E102)</f>
        <v>0</v>
      </c>
      <c r="F95" s="400">
        <f t="shared" si="111"/>
        <v>1159</v>
      </c>
      <c r="G95" s="230">
        <f>SUM(G96:G102)</f>
        <v>0</v>
      </c>
      <c r="H95" s="135">
        <f t="shared" ref="H95:I95" si="112">SUM(H96:H102)</f>
        <v>0</v>
      </c>
      <c r="I95" s="400">
        <f t="shared" si="112"/>
        <v>0</v>
      </c>
      <c r="J95" s="121">
        <f>SUM(J96:J102)</f>
        <v>0</v>
      </c>
      <c r="K95" s="392">
        <f t="shared" ref="K95:L95" si="113">SUM(K96:K102)</f>
        <v>0</v>
      </c>
      <c r="L95" s="400">
        <f t="shared" si="113"/>
        <v>0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  <c r="R95" s="204"/>
      <c r="S95" s="204"/>
      <c r="T95" s="204"/>
    </row>
    <row r="96" spans="1:20" ht="24" hidden="1" x14ac:dyDescent="0.25">
      <c r="A96" s="38">
        <v>2231</v>
      </c>
      <c r="B96" s="57" t="s">
        <v>82</v>
      </c>
      <c r="C96" s="58">
        <f t="shared" si="98"/>
        <v>0</v>
      </c>
      <c r="D96" s="229"/>
      <c r="E96" s="60"/>
      <c r="F96" s="146">
        <f t="shared" ref="F96:F102" si="115">D96+E96</f>
        <v>0</v>
      </c>
      <c r="G96" s="229"/>
      <c r="H96" s="261"/>
      <c r="I96" s="114">
        <f t="shared" ref="I96:I102" si="116">G96+H96</f>
        <v>0</v>
      </c>
      <c r="J96" s="261"/>
      <c r="K96" s="60"/>
      <c r="L96" s="135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  <c r="R96" s="204"/>
      <c r="S96" s="204"/>
      <c r="T96" s="204"/>
    </row>
    <row r="97" spans="1:20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/>
      <c r="E97" s="60"/>
      <c r="F97" s="146">
        <f t="shared" si="115"/>
        <v>0</v>
      </c>
      <c r="G97" s="229"/>
      <c r="H97" s="261"/>
      <c r="I97" s="114">
        <f t="shared" si="116"/>
        <v>0</v>
      </c>
      <c r="J97" s="261"/>
      <c r="K97" s="60"/>
      <c r="L97" s="135">
        <f t="shared" si="117"/>
        <v>0</v>
      </c>
      <c r="M97" s="320"/>
      <c r="N97" s="60"/>
      <c r="O97" s="114">
        <f t="shared" si="118"/>
        <v>0</v>
      </c>
      <c r="P97" s="111"/>
      <c r="R97" s="204"/>
      <c r="S97" s="204"/>
      <c r="T97" s="204"/>
    </row>
    <row r="98" spans="1:20" ht="24" hidden="1" x14ac:dyDescent="0.25">
      <c r="A98" s="33">
        <v>2233</v>
      </c>
      <c r="B98" s="52" t="s">
        <v>84</v>
      </c>
      <c r="C98" s="53">
        <f t="shared" si="98"/>
        <v>0</v>
      </c>
      <c r="D98" s="228"/>
      <c r="E98" s="55"/>
      <c r="F98" s="283">
        <f t="shared" si="115"/>
        <v>0</v>
      </c>
      <c r="G98" s="228"/>
      <c r="H98" s="260"/>
      <c r="I98" s="120">
        <f t="shared" si="116"/>
        <v>0</v>
      </c>
      <c r="J98" s="260"/>
      <c r="K98" s="55"/>
      <c r="L98" s="139">
        <f t="shared" si="117"/>
        <v>0</v>
      </c>
      <c r="M98" s="319"/>
      <c r="N98" s="55"/>
      <c r="O98" s="120">
        <f t="shared" si="118"/>
        <v>0</v>
      </c>
      <c r="P98" s="110"/>
      <c r="R98" s="204"/>
      <c r="S98" s="204"/>
      <c r="T98" s="204"/>
    </row>
    <row r="99" spans="1:20" ht="36" hidden="1" x14ac:dyDescent="0.25">
      <c r="A99" s="38">
        <v>2234</v>
      </c>
      <c r="B99" s="57" t="s">
        <v>85</v>
      </c>
      <c r="C99" s="58">
        <f t="shared" si="98"/>
        <v>0</v>
      </c>
      <c r="D99" s="229"/>
      <c r="E99" s="60"/>
      <c r="F99" s="146">
        <f t="shared" si="115"/>
        <v>0</v>
      </c>
      <c r="G99" s="229"/>
      <c r="H99" s="261"/>
      <c r="I99" s="114">
        <f t="shared" si="116"/>
        <v>0</v>
      </c>
      <c r="J99" s="261"/>
      <c r="K99" s="60"/>
      <c r="L99" s="135">
        <f t="shared" si="117"/>
        <v>0</v>
      </c>
      <c r="M99" s="320"/>
      <c r="N99" s="60"/>
      <c r="O99" s="114">
        <f t="shared" si="118"/>
        <v>0</v>
      </c>
      <c r="P99" s="111"/>
      <c r="R99" s="204"/>
      <c r="S99" s="204"/>
      <c r="T99" s="204"/>
    </row>
    <row r="100" spans="1:20" ht="24" hidden="1" x14ac:dyDescent="0.25">
      <c r="A100" s="38">
        <v>2235</v>
      </c>
      <c r="B100" s="57" t="s">
        <v>86</v>
      </c>
      <c r="C100" s="58">
        <f t="shared" si="98"/>
        <v>0</v>
      </c>
      <c r="D100" s="229"/>
      <c r="E100" s="60"/>
      <c r="F100" s="146">
        <f t="shared" si="115"/>
        <v>0</v>
      </c>
      <c r="G100" s="229"/>
      <c r="H100" s="261"/>
      <c r="I100" s="114">
        <f t="shared" si="116"/>
        <v>0</v>
      </c>
      <c r="J100" s="261"/>
      <c r="K100" s="60"/>
      <c r="L100" s="135">
        <f t="shared" si="117"/>
        <v>0</v>
      </c>
      <c r="M100" s="320"/>
      <c r="N100" s="60"/>
      <c r="O100" s="114">
        <f t="shared" si="118"/>
        <v>0</v>
      </c>
      <c r="P100" s="111"/>
      <c r="R100" s="204"/>
      <c r="S100" s="204"/>
      <c r="T100" s="204"/>
    </row>
    <row r="101" spans="1:20" hidden="1" x14ac:dyDescent="0.25">
      <c r="A101" s="38">
        <v>2236</v>
      </c>
      <c r="B101" s="57" t="s">
        <v>87</v>
      </c>
      <c r="C101" s="58">
        <f t="shared" si="98"/>
        <v>0</v>
      </c>
      <c r="D101" s="229"/>
      <c r="E101" s="60"/>
      <c r="F101" s="146">
        <f t="shared" si="115"/>
        <v>0</v>
      </c>
      <c r="G101" s="229"/>
      <c r="H101" s="261"/>
      <c r="I101" s="114">
        <f t="shared" si="116"/>
        <v>0</v>
      </c>
      <c r="J101" s="261"/>
      <c r="K101" s="60"/>
      <c r="L101" s="135">
        <f t="shared" si="117"/>
        <v>0</v>
      </c>
      <c r="M101" s="320"/>
      <c r="N101" s="60"/>
      <c r="O101" s="114">
        <f t="shared" si="118"/>
        <v>0</v>
      </c>
      <c r="P101" s="111"/>
      <c r="R101" s="204"/>
      <c r="S101" s="204"/>
      <c r="T101" s="204"/>
    </row>
    <row r="102" spans="1:20" ht="24" x14ac:dyDescent="0.25">
      <c r="A102" s="421">
        <v>2239</v>
      </c>
      <c r="B102" s="438" t="s">
        <v>88</v>
      </c>
      <c r="C102" s="447">
        <f t="shared" si="98"/>
        <v>1159</v>
      </c>
      <c r="D102" s="448">
        <v>1159</v>
      </c>
      <c r="E102" s="517"/>
      <c r="F102" s="526">
        <f t="shared" si="115"/>
        <v>1159</v>
      </c>
      <c r="G102" s="448"/>
      <c r="H102" s="518"/>
      <c r="I102" s="526">
        <f t="shared" si="116"/>
        <v>0</v>
      </c>
      <c r="J102" s="450"/>
      <c r="K102" s="517"/>
      <c r="L102" s="526">
        <f t="shared" si="117"/>
        <v>0</v>
      </c>
      <c r="M102" s="453"/>
      <c r="N102" s="449"/>
      <c r="O102" s="451">
        <f t="shared" si="118"/>
        <v>0</v>
      </c>
      <c r="P102" s="454"/>
      <c r="R102" s="204"/>
      <c r="S102" s="204"/>
      <c r="T102" s="204"/>
    </row>
    <row r="103" spans="1:20" ht="36" x14ac:dyDescent="0.25">
      <c r="A103" s="112">
        <v>2240</v>
      </c>
      <c r="B103" s="57" t="s">
        <v>89</v>
      </c>
      <c r="C103" s="58">
        <f t="shared" si="98"/>
        <v>2611</v>
      </c>
      <c r="D103" s="230">
        <f>SUM(D104:D111)</f>
        <v>2611</v>
      </c>
      <c r="E103" s="392">
        <f t="shared" ref="E103:F103" si="119">SUM(E104:E111)</f>
        <v>0</v>
      </c>
      <c r="F103" s="400">
        <f t="shared" si="119"/>
        <v>2611</v>
      </c>
      <c r="G103" s="230">
        <f>SUM(G104:G111)</f>
        <v>0</v>
      </c>
      <c r="H103" s="135">
        <f t="shared" ref="H103:I103" si="120">SUM(H104:H111)</f>
        <v>0</v>
      </c>
      <c r="I103" s="400">
        <f t="shared" si="120"/>
        <v>0</v>
      </c>
      <c r="J103" s="121">
        <f>SUM(J104:J111)</f>
        <v>0</v>
      </c>
      <c r="K103" s="392">
        <f t="shared" ref="K103:L103" si="121">SUM(K104:K111)</f>
        <v>0</v>
      </c>
      <c r="L103" s="400">
        <f t="shared" si="121"/>
        <v>0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  <c r="R103" s="204"/>
      <c r="S103" s="204"/>
      <c r="T103" s="204"/>
    </row>
    <row r="104" spans="1:20" hidden="1" x14ac:dyDescent="0.25">
      <c r="A104" s="38">
        <v>2241</v>
      </c>
      <c r="B104" s="57" t="s">
        <v>90</v>
      </c>
      <c r="C104" s="58">
        <f t="shared" si="98"/>
        <v>0</v>
      </c>
      <c r="D104" s="229"/>
      <c r="E104" s="60"/>
      <c r="F104" s="146">
        <f t="shared" ref="F104:F111" si="123">D104+E104</f>
        <v>0</v>
      </c>
      <c r="G104" s="229"/>
      <c r="H104" s="261"/>
      <c r="I104" s="114">
        <f t="shared" ref="I104:I111" si="124">G104+H104</f>
        <v>0</v>
      </c>
      <c r="J104" s="261"/>
      <c r="K104" s="60"/>
      <c r="L104" s="135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  <c r="R104" s="204"/>
      <c r="S104" s="204"/>
      <c r="T104" s="204"/>
    </row>
    <row r="105" spans="1:20" ht="24" hidden="1" x14ac:dyDescent="0.25">
      <c r="A105" s="38">
        <v>2242</v>
      </c>
      <c r="B105" s="57" t="s">
        <v>91</v>
      </c>
      <c r="C105" s="58">
        <f t="shared" si="98"/>
        <v>0</v>
      </c>
      <c r="D105" s="229"/>
      <c r="E105" s="60"/>
      <c r="F105" s="146">
        <f t="shared" si="123"/>
        <v>0</v>
      </c>
      <c r="G105" s="229"/>
      <c r="H105" s="261"/>
      <c r="I105" s="114">
        <f t="shared" si="124"/>
        <v>0</v>
      </c>
      <c r="J105" s="261"/>
      <c r="K105" s="60"/>
      <c r="L105" s="135">
        <f t="shared" si="125"/>
        <v>0</v>
      </c>
      <c r="M105" s="320"/>
      <c r="N105" s="60"/>
      <c r="O105" s="114">
        <f t="shared" si="126"/>
        <v>0</v>
      </c>
      <c r="P105" s="111"/>
      <c r="R105" s="204"/>
      <c r="S105" s="204"/>
      <c r="T105" s="204"/>
    </row>
    <row r="106" spans="1:20" ht="24" x14ac:dyDescent="0.25">
      <c r="A106" s="38">
        <v>2243</v>
      </c>
      <c r="B106" s="57" t="s">
        <v>92</v>
      </c>
      <c r="C106" s="58">
        <f t="shared" si="98"/>
        <v>120</v>
      </c>
      <c r="D106" s="229">
        <v>120</v>
      </c>
      <c r="E106" s="389"/>
      <c r="F106" s="400">
        <f t="shared" si="123"/>
        <v>120</v>
      </c>
      <c r="G106" s="229"/>
      <c r="H106" s="390"/>
      <c r="I106" s="400">
        <f t="shared" si="124"/>
        <v>0</v>
      </c>
      <c r="J106" s="261"/>
      <c r="K106" s="389"/>
      <c r="L106" s="400">
        <f t="shared" si="125"/>
        <v>0</v>
      </c>
      <c r="M106" s="320"/>
      <c r="N106" s="60"/>
      <c r="O106" s="114">
        <f t="shared" si="126"/>
        <v>0</v>
      </c>
      <c r="P106" s="111"/>
      <c r="R106" s="204"/>
      <c r="S106" s="204"/>
      <c r="T106" s="204"/>
    </row>
    <row r="107" spans="1:20" x14ac:dyDescent="0.25">
      <c r="A107" s="38">
        <v>2244</v>
      </c>
      <c r="B107" s="57" t="s">
        <v>93</v>
      </c>
      <c r="C107" s="58">
        <f t="shared" si="98"/>
        <v>1046</v>
      </c>
      <c r="D107" s="229">
        <v>1046</v>
      </c>
      <c r="E107" s="389"/>
      <c r="F107" s="400">
        <f t="shared" si="123"/>
        <v>1046</v>
      </c>
      <c r="G107" s="229"/>
      <c r="H107" s="390"/>
      <c r="I107" s="400">
        <f t="shared" si="124"/>
        <v>0</v>
      </c>
      <c r="J107" s="261"/>
      <c r="K107" s="389"/>
      <c r="L107" s="400">
        <f t="shared" si="125"/>
        <v>0</v>
      </c>
      <c r="M107" s="320"/>
      <c r="N107" s="60"/>
      <c r="O107" s="114">
        <f t="shared" si="126"/>
        <v>0</v>
      </c>
      <c r="P107" s="111"/>
      <c r="R107" s="204"/>
      <c r="S107" s="204"/>
      <c r="T107" s="204"/>
    </row>
    <row r="108" spans="1:20" ht="24" hidden="1" x14ac:dyDescent="0.25">
      <c r="A108" s="38">
        <v>2246</v>
      </c>
      <c r="B108" s="57" t="s">
        <v>94</v>
      </c>
      <c r="C108" s="58">
        <f t="shared" si="98"/>
        <v>0</v>
      </c>
      <c r="D108" s="229"/>
      <c r="E108" s="60"/>
      <c r="F108" s="146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35">
        <f t="shared" si="125"/>
        <v>0</v>
      </c>
      <c r="M108" s="320"/>
      <c r="N108" s="60"/>
      <c r="O108" s="114">
        <f t="shared" si="126"/>
        <v>0</v>
      </c>
      <c r="P108" s="111"/>
      <c r="R108" s="204"/>
      <c r="S108" s="204"/>
      <c r="T108" s="204"/>
    </row>
    <row r="109" spans="1:20" hidden="1" x14ac:dyDescent="0.25">
      <c r="A109" s="38">
        <v>2247</v>
      </c>
      <c r="B109" s="57" t="s">
        <v>95</v>
      </c>
      <c r="C109" s="58">
        <f t="shared" si="98"/>
        <v>0</v>
      </c>
      <c r="D109" s="229"/>
      <c r="E109" s="60"/>
      <c r="F109" s="146">
        <f t="shared" si="123"/>
        <v>0</v>
      </c>
      <c r="G109" s="229"/>
      <c r="H109" s="261"/>
      <c r="I109" s="114">
        <f t="shared" si="124"/>
        <v>0</v>
      </c>
      <c r="J109" s="261"/>
      <c r="K109" s="60"/>
      <c r="L109" s="135">
        <f t="shared" si="125"/>
        <v>0</v>
      </c>
      <c r="M109" s="320"/>
      <c r="N109" s="60"/>
      <c r="O109" s="114">
        <f t="shared" si="126"/>
        <v>0</v>
      </c>
      <c r="P109" s="111"/>
      <c r="R109" s="204"/>
      <c r="S109" s="204"/>
      <c r="T109" s="204"/>
    </row>
    <row r="110" spans="1:20" ht="24" hidden="1" x14ac:dyDescent="0.25">
      <c r="A110" s="38">
        <v>2248</v>
      </c>
      <c r="B110" s="57" t="s">
        <v>300</v>
      </c>
      <c r="C110" s="58">
        <f t="shared" si="98"/>
        <v>0</v>
      </c>
      <c r="D110" s="229"/>
      <c r="E110" s="60"/>
      <c r="F110" s="146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35">
        <f t="shared" si="125"/>
        <v>0</v>
      </c>
      <c r="M110" s="320"/>
      <c r="N110" s="60"/>
      <c r="O110" s="114">
        <f t="shared" si="126"/>
        <v>0</v>
      </c>
      <c r="P110" s="111"/>
      <c r="R110" s="204"/>
      <c r="S110" s="204"/>
      <c r="T110" s="204"/>
    </row>
    <row r="111" spans="1:20" ht="24" x14ac:dyDescent="0.25">
      <c r="A111" s="421">
        <v>2249</v>
      </c>
      <c r="B111" s="438" t="s">
        <v>96</v>
      </c>
      <c r="C111" s="447">
        <f t="shared" si="98"/>
        <v>1445</v>
      </c>
      <c r="D111" s="448">
        <v>1445</v>
      </c>
      <c r="E111" s="517"/>
      <c r="F111" s="526">
        <f t="shared" si="123"/>
        <v>1445</v>
      </c>
      <c r="G111" s="448"/>
      <c r="H111" s="518"/>
      <c r="I111" s="526">
        <f t="shared" si="124"/>
        <v>0</v>
      </c>
      <c r="J111" s="450"/>
      <c r="K111" s="517"/>
      <c r="L111" s="526">
        <f t="shared" si="125"/>
        <v>0</v>
      </c>
      <c r="M111" s="453"/>
      <c r="N111" s="449"/>
      <c r="O111" s="451">
        <f t="shared" si="126"/>
        <v>0</v>
      </c>
      <c r="P111" s="454"/>
      <c r="Q111" s="464"/>
      <c r="R111" s="204"/>
      <c r="S111" s="204"/>
      <c r="T111" s="204"/>
    </row>
    <row r="112" spans="1:20" hidden="1" x14ac:dyDescent="0.25">
      <c r="A112" s="112">
        <v>2250</v>
      </c>
      <c r="B112" s="57" t="s">
        <v>97</v>
      </c>
      <c r="C112" s="58">
        <f t="shared" si="98"/>
        <v>0</v>
      </c>
      <c r="D112" s="230">
        <f>SUM(D113:D115)</f>
        <v>0</v>
      </c>
      <c r="E112" s="113">
        <f t="shared" ref="E112:F112" si="127">SUM(E113:E115)</f>
        <v>0</v>
      </c>
      <c r="F112" s="146">
        <f t="shared" si="127"/>
        <v>0</v>
      </c>
      <c r="G112" s="230">
        <f>SUM(G113:G115)</f>
        <v>0</v>
      </c>
      <c r="H112" s="121">
        <f t="shared" ref="H112:I112" si="128">SUM(H113:H115)</f>
        <v>0</v>
      </c>
      <c r="I112" s="114">
        <f t="shared" si="128"/>
        <v>0</v>
      </c>
      <c r="J112" s="121">
        <f>SUM(J113:J115)</f>
        <v>0</v>
      </c>
      <c r="K112" s="113">
        <f t="shared" ref="K112:L112" si="129">SUM(K113:K115)</f>
        <v>0</v>
      </c>
      <c r="L112" s="135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  <c r="R112" s="204"/>
      <c r="S112" s="204"/>
      <c r="T112" s="204"/>
    </row>
    <row r="113" spans="1:20" hidden="1" x14ac:dyDescent="0.25">
      <c r="A113" s="38">
        <v>2251</v>
      </c>
      <c r="B113" s="57" t="s">
        <v>98</v>
      </c>
      <c r="C113" s="58">
        <f t="shared" si="98"/>
        <v>0</v>
      </c>
      <c r="D113" s="229"/>
      <c r="E113" s="60"/>
      <c r="F113" s="146">
        <f t="shared" ref="F113:F115" si="131">D113+E113</f>
        <v>0</v>
      </c>
      <c r="G113" s="229"/>
      <c r="H113" s="261"/>
      <c r="I113" s="114">
        <f t="shared" ref="I113:I115" si="132">G113+H113</f>
        <v>0</v>
      </c>
      <c r="J113" s="261"/>
      <c r="K113" s="60"/>
      <c r="L113" s="135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  <c r="R113" s="204"/>
      <c r="S113" s="204"/>
      <c r="T113" s="204"/>
    </row>
    <row r="114" spans="1:20" ht="24" hidden="1" x14ac:dyDescent="0.25">
      <c r="A114" s="38">
        <v>2252</v>
      </c>
      <c r="B114" s="57" t="s">
        <v>99</v>
      </c>
      <c r="C114" s="58">
        <f t="shared" si="98"/>
        <v>0</v>
      </c>
      <c r="D114" s="229"/>
      <c r="E114" s="60"/>
      <c r="F114" s="146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35">
        <f t="shared" si="133"/>
        <v>0</v>
      </c>
      <c r="M114" s="320"/>
      <c r="N114" s="60"/>
      <c r="O114" s="114">
        <f t="shared" si="134"/>
        <v>0</v>
      </c>
      <c r="P114" s="111"/>
      <c r="R114" s="204"/>
      <c r="S114" s="204"/>
      <c r="T114" s="204"/>
    </row>
    <row r="115" spans="1:20" ht="24" hidden="1" x14ac:dyDescent="0.25">
      <c r="A115" s="38">
        <v>2259</v>
      </c>
      <c r="B115" s="57" t="s">
        <v>100</v>
      </c>
      <c r="C115" s="58">
        <f t="shared" si="98"/>
        <v>0</v>
      </c>
      <c r="D115" s="229"/>
      <c r="E115" s="60"/>
      <c r="F115" s="146">
        <f t="shared" si="131"/>
        <v>0</v>
      </c>
      <c r="G115" s="229"/>
      <c r="H115" s="261"/>
      <c r="I115" s="114">
        <f t="shared" si="132"/>
        <v>0</v>
      </c>
      <c r="J115" s="261"/>
      <c r="K115" s="60"/>
      <c r="L115" s="135">
        <f t="shared" si="133"/>
        <v>0</v>
      </c>
      <c r="M115" s="320"/>
      <c r="N115" s="60"/>
      <c r="O115" s="114">
        <f t="shared" si="134"/>
        <v>0</v>
      </c>
      <c r="P115" s="111"/>
      <c r="R115" s="204"/>
      <c r="S115" s="204"/>
      <c r="T115" s="204"/>
    </row>
    <row r="116" spans="1:20" x14ac:dyDescent="0.25">
      <c r="A116" s="112">
        <v>2260</v>
      </c>
      <c r="B116" s="57" t="s">
        <v>101</v>
      </c>
      <c r="C116" s="58">
        <f t="shared" si="98"/>
        <v>52</v>
      </c>
      <c r="D116" s="230">
        <f>SUM(D117:D121)</f>
        <v>52</v>
      </c>
      <c r="E116" s="392">
        <f t="shared" ref="E116:F116" si="135">SUM(E117:E121)</f>
        <v>0</v>
      </c>
      <c r="F116" s="400">
        <f t="shared" si="135"/>
        <v>52</v>
      </c>
      <c r="G116" s="230">
        <f>SUM(G117:G121)</f>
        <v>0</v>
      </c>
      <c r="H116" s="135">
        <f t="shared" ref="H116:I116" si="136">SUM(H117:H121)</f>
        <v>0</v>
      </c>
      <c r="I116" s="400">
        <f t="shared" si="136"/>
        <v>0</v>
      </c>
      <c r="J116" s="121">
        <f>SUM(J117:J121)</f>
        <v>0</v>
      </c>
      <c r="K116" s="392">
        <f t="shared" ref="K116:L116" si="137">SUM(K117:K121)</f>
        <v>0</v>
      </c>
      <c r="L116" s="400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  <c r="R116" s="204"/>
      <c r="S116" s="204"/>
      <c r="T116" s="204"/>
    </row>
    <row r="117" spans="1:20" hidden="1" x14ac:dyDescent="0.25">
      <c r="A117" s="38">
        <v>2261</v>
      </c>
      <c r="B117" s="57" t="s">
        <v>102</v>
      </c>
      <c r="C117" s="58">
        <f t="shared" si="98"/>
        <v>0</v>
      </c>
      <c r="D117" s="229"/>
      <c r="E117" s="60"/>
      <c r="F117" s="146">
        <f t="shared" ref="F117:F121" si="139">D117+E117</f>
        <v>0</v>
      </c>
      <c r="G117" s="229"/>
      <c r="H117" s="261"/>
      <c r="I117" s="114">
        <f t="shared" ref="I117:I121" si="140">G117+H117</f>
        <v>0</v>
      </c>
      <c r="J117" s="261"/>
      <c r="K117" s="60"/>
      <c r="L117" s="135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  <c r="R117" s="204"/>
      <c r="S117" s="204"/>
      <c r="T117" s="204"/>
    </row>
    <row r="118" spans="1:20" hidden="1" x14ac:dyDescent="0.25">
      <c r="A118" s="38">
        <v>2262</v>
      </c>
      <c r="B118" s="57" t="s">
        <v>103</v>
      </c>
      <c r="C118" s="58">
        <f t="shared" si="98"/>
        <v>0</v>
      </c>
      <c r="D118" s="229"/>
      <c r="E118" s="60"/>
      <c r="F118" s="146">
        <f t="shared" si="139"/>
        <v>0</v>
      </c>
      <c r="G118" s="229"/>
      <c r="H118" s="261"/>
      <c r="I118" s="114">
        <f t="shared" si="140"/>
        <v>0</v>
      </c>
      <c r="J118" s="261"/>
      <c r="K118" s="60"/>
      <c r="L118" s="135">
        <f t="shared" si="141"/>
        <v>0</v>
      </c>
      <c r="M118" s="320"/>
      <c r="N118" s="60"/>
      <c r="O118" s="114">
        <f t="shared" si="142"/>
        <v>0</v>
      </c>
      <c r="P118" s="111"/>
      <c r="R118" s="204"/>
      <c r="S118" s="204"/>
      <c r="T118" s="204"/>
    </row>
    <row r="119" spans="1:20" hidden="1" x14ac:dyDescent="0.25">
      <c r="A119" s="38">
        <v>2263</v>
      </c>
      <c r="B119" s="57" t="s">
        <v>104</v>
      </c>
      <c r="C119" s="58">
        <f t="shared" si="98"/>
        <v>0</v>
      </c>
      <c r="D119" s="229"/>
      <c r="E119" s="60"/>
      <c r="F119" s="146">
        <f t="shared" si="139"/>
        <v>0</v>
      </c>
      <c r="G119" s="229"/>
      <c r="H119" s="261"/>
      <c r="I119" s="114">
        <f t="shared" si="140"/>
        <v>0</v>
      </c>
      <c r="J119" s="261"/>
      <c r="K119" s="60"/>
      <c r="L119" s="135">
        <f t="shared" si="141"/>
        <v>0</v>
      </c>
      <c r="M119" s="320"/>
      <c r="N119" s="60"/>
      <c r="O119" s="114">
        <f t="shared" si="142"/>
        <v>0</v>
      </c>
      <c r="P119" s="111"/>
      <c r="R119" s="204"/>
      <c r="S119" s="204"/>
      <c r="T119" s="204"/>
    </row>
    <row r="120" spans="1:20" ht="24" hidden="1" x14ac:dyDescent="0.25">
      <c r="A120" s="38">
        <v>2264</v>
      </c>
      <c r="B120" s="57" t="s">
        <v>105</v>
      </c>
      <c r="C120" s="58">
        <f t="shared" si="98"/>
        <v>0</v>
      </c>
      <c r="D120" s="229"/>
      <c r="E120" s="60"/>
      <c r="F120" s="146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35">
        <f t="shared" si="141"/>
        <v>0</v>
      </c>
      <c r="M120" s="320"/>
      <c r="N120" s="60"/>
      <c r="O120" s="114">
        <f t="shared" si="142"/>
        <v>0</v>
      </c>
      <c r="P120" s="111"/>
      <c r="R120" s="204"/>
      <c r="S120" s="204"/>
      <c r="T120" s="204"/>
    </row>
    <row r="121" spans="1:20" x14ac:dyDescent="0.25">
      <c r="A121" s="421">
        <v>2269</v>
      </c>
      <c r="B121" s="438" t="s">
        <v>106</v>
      </c>
      <c r="C121" s="447">
        <f t="shared" si="98"/>
        <v>52</v>
      </c>
      <c r="D121" s="448">
        <v>52</v>
      </c>
      <c r="E121" s="517"/>
      <c r="F121" s="526">
        <f t="shared" si="139"/>
        <v>52</v>
      </c>
      <c r="G121" s="448"/>
      <c r="H121" s="518"/>
      <c r="I121" s="526">
        <f t="shared" si="140"/>
        <v>0</v>
      </c>
      <c r="J121" s="450"/>
      <c r="K121" s="517"/>
      <c r="L121" s="526">
        <f t="shared" si="141"/>
        <v>0</v>
      </c>
      <c r="M121" s="453"/>
      <c r="N121" s="449"/>
      <c r="O121" s="451">
        <f t="shared" si="142"/>
        <v>0</v>
      </c>
      <c r="P121" s="454"/>
      <c r="R121" s="204"/>
      <c r="S121" s="204"/>
      <c r="T121" s="204"/>
    </row>
    <row r="122" spans="1:20" x14ac:dyDescent="0.25">
      <c r="A122" s="112">
        <v>2270</v>
      </c>
      <c r="B122" s="57" t="s">
        <v>107</v>
      </c>
      <c r="C122" s="58">
        <f t="shared" si="98"/>
        <v>10</v>
      </c>
      <c r="D122" s="230">
        <f>SUM(D123:D127)</f>
        <v>10</v>
      </c>
      <c r="E122" s="392">
        <f t="shared" ref="E122:F122" si="143">SUM(E123:E127)</f>
        <v>0</v>
      </c>
      <c r="F122" s="400">
        <f t="shared" si="143"/>
        <v>10</v>
      </c>
      <c r="G122" s="230">
        <f>SUM(G123:G127)</f>
        <v>0</v>
      </c>
      <c r="H122" s="135">
        <f t="shared" ref="H122:I122" si="144">SUM(H123:H127)</f>
        <v>0</v>
      </c>
      <c r="I122" s="400">
        <f t="shared" si="144"/>
        <v>0</v>
      </c>
      <c r="J122" s="121">
        <f>SUM(J123:J127)</f>
        <v>0</v>
      </c>
      <c r="K122" s="392">
        <f t="shared" ref="K122:L122" si="145">SUM(K123:K127)</f>
        <v>0</v>
      </c>
      <c r="L122" s="400">
        <f t="shared" si="145"/>
        <v>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  <c r="R122" s="204"/>
      <c r="S122" s="204"/>
      <c r="T122" s="204"/>
    </row>
    <row r="123" spans="1:20" hidden="1" x14ac:dyDescent="0.25">
      <c r="A123" s="38">
        <v>2272</v>
      </c>
      <c r="B123" s="145" t="s">
        <v>108</v>
      </c>
      <c r="C123" s="58">
        <f t="shared" si="98"/>
        <v>0</v>
      </c>
      <c r="D123" s="229"/>
      <c r="E123" s="60"/>
      <c r="F123" s="146">
        <f t="shared" ref="F123:F127" si="147">D123+E123</f>
        <v>0</v>
      </c>
      <c r="G123" s="229"/>
      <c r="H123" s="261"/>
      <c r="I123" s="114">
        <f t="shared" ref="I123:I127" si="148">G123+H123</f>
        <v>0</v>
      </c>
      <c r="J123" s="261"/>
      <c r="K123" s="60"/>
      <c r="L123" s="135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111"/>
      <c r="R123" s="204"/>
      <c r="S123" s="204"/>
      <c r="T123" s="204"/>
    </row>
    <row r="124" spans="1:20" ht="24" hidden="1" x14ac:dyDescent="0.25">
      <c r="A124" s="38">
        <v>2274</v>
      </c>
      <c r="B124" s="184" t="s">
        <v>290</v>
      </c>
      <c r="C124" s="58">
        <f t="shared" si="98"/>
        <v>0</v>
      </c>
      <c r="D124" s="229"/>
      <c r="E124" s="60"/>
      <c r="F124" s="146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35">
        <f t="shared" si="149"/>
        <v>0</v>
      </c>
      <c r="M124" s="320"/>
      <c r="N124" s="60"/>
      <c r="O124" s="114">
        <f t="shared" si="150"/>
        <v>0</v>
      </c>
      <c r="P124" s="111"/>
      <c r="R124" s="204"/>
      <c r="S124" s="204"/>
      <c r="T124" s="204"/>
    </row>
    <row r="125" spans="1:20" ht="24" hidden="1" x14ac:dyDescent="0.25">
      <c r="A125" s="38">
        <v>2275</v>
      </c>
      <c r="B125" s="57" t="s">
        <v>109</v>
      </c>
      <c r="C125" s="58">
        <f t="shared" si="98"/>
        <v>0</v>
      </c>
      <c r="D125" s="229"/>
      <c r="E125" s="60"/>
      <c r="F125" s="146">
        <f t="shared" si="147"/>
        <v>0</v>
      </c>
      <c r="G125" s="229"/>
      <c r="H125" s="261"/>
      <c r="I125" s="114">
        <f t="shared" si="148"/>
        <v>0</v>
      </c>
      <c r="J125" s="261"/>
      <c r="K125" s="60"/>
      <c r="L125" s="135">
        <f t="shared" si="149"/>
        <v>0</v>
      </c>
      <c r="M125" s="320"/>
      <c r="N125" s="60"/>
      <c r="O125" s="114">
        <f t="shared" si="150"/>
        <v>0</v>
      </c>
      <c r="P125" s="111"/>
      <c r="R125" s="204"/>
      <c r="S125" s="204"/>
      <c r="T125" s="204"/>
    </row>
    <row r="126" spans="1:20" ht="36" hidden="1" x14ac:dyDescent="0.25">
      <c r="A126" s="38">
        <v>2276</v>
      </c>
      <c r="B126" s="57" t="s">
        <v>110</v>
      </c>
      <c r="C126" s="58">
        <f t="shared" si="98"/>
        <v>0</v>
      </c>
      <c r="D126" s="229"/>
      <c r="E126" s="60"/>
      <c r="F126" s="146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35">
        <f t="shared" si="149"/>
        <v>0</v>
      </c>
      <c r="M126" s="320"/>
      <c r="N126" s="60"/>
      <c r="O126" s="114">
        <f t="shared" si="150"/>
        <v>0</v>
      </c>
      <c r="P126" s="111"/>
      <c r="R126" s="204"/>
      <c r="S126" s="204"/>
      <c r="T126" s="204"/>
    </row>
    <row r="127" spans="1:20" ht="24" x14ac:dyDescent="0.25">
      <c r="A127" s="38">
        <v>2279</v>
      </c>
      <c r="B127" s="57" t="s">
        <v>111</v>
      </c>
      <c r="C127" s="58">
        <f t="shared" si="98"/>
        <v>10</v>
      </c>
      <c r="D127" s="229">
        <v>10</v>
      </c>
      <c r="E127" s="389"/>
      <c r="F127" s="400">
        <f t="shared" si="147"/>
        <v>10</v>
      </c>
      <c r="G127" s="229"/>
      <c r="H127" s="390"/>
      <c r="I127" s="400">
        <f t="shared" si="148"/>
        <v>0</v>
      </c>
      <c r="J127" s="261"/>
      <c r="K127" s="389"/>
      <c r="L127" s="400">
        <f t="shared" si="149"/>
        <v>0</v>
      </c>
      <c r="M127" s="320"/>
      <c r="N127" s="60"/>
      <c r="O127" s="114">
        <f t="shared" si="150"/>
        <v>0</v>
      </c>
      <c r="P127" s="111"/>
      <c r="R127" s="204"/>
      <c r="S127" s="204"/>
      <c r="T127" s="204"/>
    </row>
    <row r="128" spans="1:20" ht="24" hidden="1" x14ac:dyDescent="0.25">
      <c r="A128" s="368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119">
        <f t="shared" si="151"/>
        <v>0</v>
      </c>
      <c r="F128" s="283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39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1"/>
      <c r="R128" s="204"/>
      <c r="S128" s="204"/>
      <c r="T128" s="204"/>
    </row>
    <row r="129" spans="1:20" ht="24" hidden="1" x14ac:dyDescent="0.25">
      <c r="A129" s="38">
        <v>2283</v>
      </c>
      <c r="B129" s="57" t="s">
        <v>112</v>
      </c>
      <c r="C129" s="58">
        <f t="shared" si="98"/>
        <v>0</v>
      </c>
      <c r="D129" s="229"/>
      <c r="E129" s="60"/>
      <c r="F129" s="146">
        <f>D129+E129</f>
        <v>0</v>
      </c>
      <c r="G129" s="229"/>
      <c r="H129" s="261"/>
      <c r="I129" s="114">
        <f>G129+H129</f>
        <v>0</v>
      </c>
      <c r="J129" s="261"/>
      <c r="K129" s="60"/>
      <c r="L129" s="135">
        <f>J129+K129</f>
        <v>0</v>
      </c>
      <c r="M129" s="320"/>
      <c r="N129" s="60"/>
      <c r="O129" s="114">
        <f>M129+N129</f>
        <v>0</v>
      </c>
      <c r="P129" s="111"/>
      <c r="R129" s="204"/>
      <c r="S129" s="204"/>
      <c r="T129" s="204"/>
    </row>
    <row r="130" spans="1:20" ht="38.25" customHeight="1" x14ac:dyDescent="0.25">
      <c r="A130" s="46">
        <v>2300</v>
      </c>
      <c r="B130" s="105" t="s">
        <v>113</v>
      </c>
      <c r="C130" s="47">
        <f t="shared" si="98"/>
        <v>5603</v>
      </c>
      <c r="D130" s="227">
        <f>SUM(D131,D136,D140,D141,D144,D151,D159,D160,D163)</f>
        <v>5327</v>
      </c>
      <c r="E130" s="387">
        <f t="shared" ref="E130:F130" si="152">SUM(E131,E136,E140,E141,E144,E151,E159,E160,E163)</f>
        <v>-77</v>
      </c>
      <c r="F130" s="402">
        <f t="shared" si="152"/>
        <v>5250</v>
      </c>
      <c r="G130" s="227">
        <f>SUM(G131,G136,G140,G141,G144,G151,G159,G160,G163)</f>
        <v>353</v>
      </c>
      <c r="H130" s="126">
        <f t="shared" ref="H130:I130" si="153">SUM(H131,H136,H140,H141,H144,H151,H159,H160,H163)</f>
        <v>0</v>
      </c>
      <c r="I130" s="402">
        <f t="shared" si="153"/>
        <v>353</v>
      </c>
      <c r="J130" s="106">
        <f>SUM(J131,J136,J140,J141,J144,J151,J159,J160,J163)</f>
        <v>0</v>
      </c>
      <c r="K130" s="387">
        <f t="shared" ref="K130:L130" si="154">SUM(K131,K136,K140,K141,K144,K151,K159,K160,K163)</f>
        <v>0</v>
      </c>
      <c r="L130" s="402">
        <f t="shared" si="154"/>
        <v>0</v>
      </c>
      <c r="M130" s="47">
        <f>SUM(M131,M136,M140,M141,M144,M151,M159,M160,M163)</f>
        <v>0</v>
      </c>
      <c r="N130" s="50">
        <f t="shared" ref="N130:O130" si="155">SUM(N131,N136,N140,N141,N144,N151,N159,N160,N163)</f>
        <v>0</v>
      </c>
      <c r="O130" s="117">
        <f t="shared" si="155"/>
        <v>0</v>
      </c>
      <c r="P130" s="123"/>
      <c r="R130" s="204"/>
      <c r="S130" s="204"/>
      <c r="T130" s="204"/>
    </row>
    <row r="131" spans="1:20" ht="24" x14ac:dyDescent="0.25">
      <c r="A131" s="368">
        <v>2310</v>
      </c>
      <c r="B131" s="52" t="s">
        <v>114</v>
      </c>
      <c r="C131" s="53">
        <f t="shared" si="98"/>
        <v>2320</v>
      </c>
      <c r="D131" s="232">
        <f t="shared" ref="D131:O131" si="156">SUM(D132:D135)</f>
        <v>2397</v>
      </c>
      <c r="E131" s="388">
        <f t="shared" si="156"/>
        <v>-77</v>
      </c>
      <c r="F131" s="411">
        <f t="shared" si="156"/>
        <v>2320</v>
      </c>
      <c r="G131" s="232">
        <f t="shared" si="156"/>
        <v>0</v>
      </c>
      <c r="H131" s="139">
        <f t="shared" si="156"/>
        <v>0</v>
      </c>
      <c r="I131" s="411">
        <f t="shared" si="156"/>
        <v>0</v>
      </c>
      <c r="J131" s="263">
        <f t="shared" si="156"/>
        <v>0</v>
      </c>
      <c r="K131" s="388">
        <f t="shared" si="156"/>
        <v>0</v>
      </c>
      <c r="L131" s="411">
        <f t="shared" si="156"/>
        <v>0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  <c r="R131" s="204"/>
      <c r="S131" s="204"/>
      <c r="T131" s="204"/>
    </row>
    <row r="132" spans="1:20" x14ac:dyDescent="0.25">
      <c r="A132" s="38">
        <v>2311</v>
      </c>
      <c r="B132" s="57" t="s">
        <v>115</v>
      </c>
      <c r="C132" s="58">
        <f t="shared" si="98"/>
        <v>393</v>
      </c>
      <c r="D132" s="229">
        <v>393</v>
      </c>
      <c r="E132" s="389"/>
      <c r="F132" s="400">
        <f t="shared" ref="F132:F135" si="157">D132+E132</f>
        <v>393</v>
      </c>
      <c r="G132" s="229"/>
      <c r="H132" s="390"/>
      <c r="I132" s="400">
        <f t="shared" ref="I132:I135" si="158">G132+H132</f>
        <v>0</v>
      </c>
      <c r="J132" s="261"/>
      <c r="K132" s="389"/>
      <c r="L132" s="400">
        <f t="shared" ref="L132:L135" si="159">J132+K132</f>
        <v>0</v>
      </c>
      <c r="M132" s="320"/>
      <c r="N132" s="60"/>
      <c r="O132" s="114">
        <f t="shared" ref="O132:O135" si="160">M132+N132</f>
        <v>0</v>
      </c>
      <c r="P132" s="111"/>
      <c r="R132" s="204"/>
      <c r="S132" s="204"/>
      <c r="T132" s="204"/>
    </row>
    <row r="133" spans="1:20" s="464" customFormat="1" x14ac:dyDescent="0.25">
      <c r="A133" s="38">
        <v>2312</v>
      </c>
      <c r="B133" s="57" t="s">
        <v>116</v>
      </c>
      <c r="C133" s="58">
        <f t="shared" si="98"/>
        <v>1927</v>
      </c>
      <c r="D133" s="229">
        <v>2004</v>
      </c>
      <c r="E133" s="389">
        <v>-77</v>
      </c>
      <c r="F133" s="400">
        <f t="shared" si="157"/>
        <v>1927</v>
      </c>
      <c r="G133" s="229"/>
      <c r="H133" s="390"/>
      <c r="I133" s="400">
        <f t="shared" si="158"/>
        <v>0</v>
      </c>
      <c r="J133" s="261"/>
      <c r="K133" s="389"/>
      <c r="L133" s="400">
        <f t="shared" si="159"/>
        <v>0</v>
      </c>
      <c r="M133" s="320"/>
      <c r="N133" s="60"/>
      <c r="O133" s="114">
        <f t="shared" si="160"/>
        <v>0</v>
      </c>
      <c r="P133" s="367" t="s">
        <v>337</v>
      </c>
      <c r="R133" s="204"/>
      <c r="S133" s="204"/>
      <c r="T133" s="204"/>
    </row>
    <row r="134" spans="1:20" hidden="1" x14ac:dyDescent="0.25">
      <c r="A134" s="38">
        <v>2313</v>
      </c>
      <c r="B134" s="57" t="s">
        <v>117</v>
      </c>
      <c r="C134" s="58">
        <f t="shared" si="98"/>
        <v>0</v>
      </c>
      <c r="D134" s="229"/>
      <c r="E134" s="60"/>
      <c r="F134" s="146">
        <f t="shared" si="157"/>
        <v>0</v>
      </c>
      <c r="G134" s="229"/>
      <c r="H134" s="261"/>
      <c r="I134" s="114">
        <f t="shared" si="158"/>
        <v>0</v>
      </c>
      <c r="J134" s="261"/>
      <c r="K134" s="60"/>
      <c r="L134" s="135">
        <f t="shared" si="159"/>
        <v>0</v>
      </c>
      <c r="M134" s="320"/>
      <c r="N134" s="60"/>
      <c r="O134" s="114">
        <f t="shared" si="160"/>
        <v>0</v>
      </c>
      <c r="P134" s="111"/>
      <c r="R134" s="204"/>
      <c r="S134" s="204"/>
      <c r="T134" s="204"/>
    </row>
    <row r="135" spans="1:20" ht="36" hidden="1" customHeight="1" x14ac:dyDescent="0.25">
      <c r="A135" s="38">
        <v>2314</v>
      </c>
      <c r="B135" s="57" t="s">
        <v>291</v>
      </c>
      <c r="C135" s="58">
        <f t="shared" si="98"/>
        <v>0</v>
      </c>
      <c r="D135" s="229"/>
      <c r="E135" s="60"/>
      <c r="F135" s="146">
        <f t="shared" si="157"/>
        <v>0</v>
      </c>
      <c r="G135" s="229"/>
      <c r="H135" s="261"/>
      <c r="I135" s="114">
        <f t="shared" si="158"/>
        <v>0</v>
      </c>
      <c r="J135" s="261"/>
      <c r="K135" s="60"/>
      <c r="L135" s="135">
        <f t="shared" si="159"/>
        <v>0</v>
      </c>
      <c r="M135" s="320"/>
      <c r="N135" s="60"/>
      <c r="O135" s="114">
        <f t="shared" si="160"/>
        <v>0</v>
      </c>
      <c r="P135" s="111"/>
      <c r="R135" s="204"/>
      <c r="S135" s="204"/>
      <c r="T135" s="204"/>
    </row>
    <row r="136" spans="1:20" x14ac:dyDescent="0.25">
      <c r="A136" s="112">
        <v>2320</v>
      </c>
      <c r="B136" s="57" t="s">
        <v>118</v>
      </c>
      <c r="C136" s="58">
        <f t="shared" si="98"/>
        <v>47</v>
      </c>
      <c r="D136" s="230">
        <f>SUM(D137:D139)</f>
        <v>47</v>
      </c>
      <c r="E136" s="392">
        <f t="shared" ref="E136:F136" si="161">SUM(E137:E139)</f>
        <v>0</v>
      </c>
      <c r="F136" s="400">
        <f t="shared" si="161"/>
        <v>47</v>
      </c>
      <c r="G136" s="230">
        <f>SUM(G137:G139)</f>
        <v>0</v>
      </c>
      <c r="H136" s="135">
        <f t="shared" ref="H136:I136" si="162">SUM(H137:H139)</f>
        <v>0</v>
      </c>
      <c r="I136" s="400">
        <f t="shared" si="162"/>
        <v>0</v>
      </c>
      <c r="J136" s="121">
        <f>SUM(J137:J139)</f>
        <v>0</v>
      </c>
      <c r="K136" s="392">
        <f t="shared" ref="K136:L136" si="163">SUM(K137:K139)</f>
        <v>0</v>
      </c>
      <c r="L136" s="400">
        <f t="shared" si="163"/>
        <v>0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  <c r="R136" s="204"/>
      <c r="S136" s="204"/>
      <c r="T136" s="204"/>
    </row>
    <row r="137" spans="1:20" hidden="1" x14ac:dyDescent="0.25">
      <c r="A137" s="38">
        <v>2321</v>
      </c>
      <c r="B137" s="57" t="s">
        <v>119</v>
      </c>
      <c r="C137" s="58">
        <f t="shared" si="98"/>
        <v>0</v>
      </c>
      <c r="D137" s="229"/>
      <c r="E137" s="60"/>
      <c r="F137" s="146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35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  <c r="R137" s="204"/>
      <c r="S137" s="204"/>
      <c r="T137" s="204"/>
    </row>
    <row r="138" spans="1:20" x14ac:dyDescent="0.25">
      <c r="A138" s="38">
        <v>2322</v>
      </c>
      <c r="B138" s="57" t="s">
        <v>120</v>
      </c>
      <c r="C138" s="58">
        <f t="shared" si="98"/>
        <v>47</v>
      </c>
      <c r="D138" s="229">
        <v>47</v>
      </c>
      <c r="E138" s="389"/>
      <c r="F138" s="400">
        <f t="shared" si="165"/>
        <v>47</v>
      </c>
      <c r="G138" s="229"/>
      <c r="H138" s="390"/>
      <c r="I138" s="400">
        <f t="shared" si="166"/>
        <v>0</v>
      </c>
      <c r="J138" s="261"/>
      <c r="K138" s="389"/>
      <c r="L138" s="400">
        <f t="shared" si="167"/>
        <v>0</v>
      </c>
      <c r="M138" s="320"/>
      <c r="N138" s="60"/>
      <c r="O138" s="114">
        <f t="shared" si="168"/>
        <v>0</v>
      </c>
      <c r="P138" s="111"/>
      <c r="R138" s="204"/>
      <c r="S138" s="204"/>
      <c r="T138" s="204"/>
    </row>
    <row r="139" spans="1:20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/>
      <c r="E139" s="60"/>
      <c r="F139" s="146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35">
        <f t="shared" si="167"/>
        <v>0</v>
      </c>
      <c r="M139" s="320"/>
      <c r="N139" s="60"/>
      <c r="O139" s="114">
        <f t="shared" si="168"/>
        <v>0</v>
      </c>
      <c r="P139" s="111"/>
      <c r="R139" s="204"/>
      <c r="S139" s="204"/>
      <c r="T139" s="204"/>
    </row>
    <row r="140" spans="1:20" hidden="1" x14ac:dyDescent="0.25">
      <c r="A140" s="112">
        <v>2330</v>
      </c>
      <c r="B140" s="57" t="s">
        <v>122</v>
      </c>
      <c r="C140" s="58">
        <f t="shared" si="98"/>
        <v>0</v>
      </c>
      <c r="D140" s="229"/>
      <c r="E140" s="60"/>
      <c r="F140" s="146">
        <f t="shared" si="165"/>
        <v>0</v>
      </c>
      <c r="G140" s="229"/>
      <c r="H140" s="261"/>
      <c r="I140" s="114">
        <f t="shared" si="166"/>
        <v>0</v>
      </c>
      <c r="J140" s="261"/>
      <c r="K140" s="60"/>
      <c r="L140" s="135">
        <f t="shared" si="167"/>
        <v>0</v>
      </c>
      <c r="M140" s="320"/>
      <c r="N140" s="60"/>
      <c r="O140" s="114">
        <f t="shared" si="168"/>
        <v>0</v>
      </c>
      <c r="P140" s="111"/>
      <c r="R140" s="204"/>
      <c r="S140" s="204"/>
      <c r="T140" s="204"/>
    </row>
    <row r="141" spans="1:20" ht="48" x14ac:dyDescent="0.25">
      <c r="A141" s="112">
        <v>2340</v>
      </c>
      <c r="B141" s="57" t="s">
        <v>302</v>
      </c>
      <c r="C141" s="58">
        <f t="shared" si="98"/>
        <v>70</v>
      </c>
      <c r="D141" s="230">
        <f>SUM(D142:D143)</f>
        <v>70</v>
      </c>
      <c r="E141" s="392">
        <f t="shared" ref="E141:F141" si="169">SUM(E142:E143)</f>
        <v>0</v>
      </c>
      <c r="F141" s="400">
        <f t="shared" si="169"/>
        <v>70</v>
      </c>
      <c r="G141" s="230">
        <f>SUM(G142:G143)</f>
        <v>0</v>
      </c>
      <c r="H141" s="135">
        <f t="shared" ref="H141:I141" si="170">SUM(H142:H143)</f>
        <v>0</v>
      </c>
      <c r="I141" s="400">
        <f t="shared" si="170"/>
        <v>0</v>
      </c>
      <c r="J141" s="121">
        <f>SUM(J142:J143)</f>
        <v>0</v>
      </c>
      <c r="K141" s="392">
        <f t="shared" ref="K141:L141" si="171">SUM(K142:K143)</f>
        <v>0</v>
      </c>
      <c r="L141" s="400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  <c r="R141" s="204"/>
      <c r="S141" s="204"/>
      <c r="T141" s="204"/>
    </row>
    <row r="142" spans="1:20" x14ac:dyDescent="0.25">
      <c r="A142" s="38">
        <v>2341</v>
      </c>
      <c r="B142" s="57" t="s">
        <v>123</v>
      </c>
      <c r="C142" s="58">
        <f t="shared" si="98"/>
        <v>70</v>
      </c>
      <c r="D142" s="229">
        <v>70</v>
      </c>
      <c r="E142" s="389"/>
      <c r="F142" s="400">
        <f t="shared" ref="F142:F143" si="173">D142+E142</f>
        <v>70</v>
      </c>
      <c r="G142" s="229"/>
      <c r="H142" s="390"/>
      <c r="I142" s="400">
        <f t="shared" ref="I142:I143" si="174">G142+H142</f>
        <v>0</v>
      </c>
      <c r="J142" s="261"/>
      <c r="K142" s="389"/>
      <c r="L142" s="400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  <c r="R142" s="204"/>
      <c r="S142" s="204"/>
      <c r="T142" s="204"/>
    </row>
    <row r="143" spans="1:20" ht="24" hidden="1" x14ac:dyDescent="0.25">
      <c r="A143" s="38">
        <v>2344</v>
      </c>
      <c r="B143" s="57" t="s">
        <v>124</v>
      </c>
      <c r="C143" s="58">
        <f t="shared" si="98"/>
        <v>0</v>
      </c>
      <c r="D143" s="229"/>
      <c r="E143" s="60"/>
      <c r="F143" s="146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35">
        <f t="shared" si="175"/>
        <v>0</v>
      </c>
      <c r="M143" s="320"/>
      <c r="N143" s="60"/>
      <c r="O143" s="114">
        <f t="shared" si="176"/>
        <v>0</v>
      </c>
      <c r="P143" s="111"/>
      <c r="R143" s="204"/>
      <c r="S143" s="204"/>
      <c r="T143" s="204"/>
    </row>
    <row r="144" spans="1:20" ht="24" x14ac:dyDescent="0.25">
      <c r="A144" s="107">
        <v>2350</v>
      </c>
      <c r="B144" s="78" t="s">
        <v>125</v>
      </c>
      <c r="C144" s="84">
        <f t="shared" si="98"/>
        <v>1601</v>
      </c>
      <c r="D144" s="132">
        <f>SUM(D145:D150)</f>
        <v>1601</v>
      </c>
      <c r="E144" s="516">
        <f t="shared" ref="E144:F144" si="177">SUM(E145:E150)</f>
        <v>0</v>
      </c>
      <c r="F144" s="533">
        <f t="shared" si="177"/>
        <v>1601</v>
      </c>
      <c r="G144" s="132">
        <f>SUM(G145:G150)</f>
        <v>0</v>
      </c>
      <c r="H144" s="136">
        <f t="shared" ref="H144:I144" si="178">SUM(H145:H150)</f>
        <v>0</v>
      </c>
      <c r="I144" s="533">
        <f t="shared" si="178"/>
        <v>0</v>
      </c>
      <c r="J144" s="205">
        <f>SUM(J145:J150)</f>
        <v>0</v>
      </c>
      <c r="K144" s="516">
        <f t="shared" ref="K144:L144" si="179">SUM(K145:K150)</f>
        <v>0</v>
      </c>
      <c r="L144" s="533">
        <f t="shared" si="179"/>
        <v>0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  <c r="R144" s="204"/>
      <c r="S144" s="204"/>
      <c r="T144" s="204"/>
    </row>
    <row r="145" spans="1:20" x14ac:dyDescent="0.25">
      <c r="A145" s="33">
        <v>2351</v>
      </c>
      <c r="B145" s="52" t="s">
        <v>126</v>
      </c>
      <c r="C145" s="53">
        <f t="shared" si="98"/>
        <v>200</v>
      </c>
      <c r="D145" s="228">
        <v>200</v>
      </c>
      <c r="E145" s="393"/>
      <c r="F145" s="411">
        <f t="shared" ref="F145:F150" si="181">D145+E145</f>
        <v>200</v>
      </c>
      <c r="G145" s="228"/>
      <c r="H145" s="397"/>
      <c r="I145" s="411">
        <f t="shared" ref="I145:I150" si="182">G145+H145</f>
        <v>0</v>
      </c>
      <c r="J145" s="260"/>
      <c r="K145" s="393"/>
      <c r="L145" s="411">
        <f t="shared" ref="L145:L150" si="183">J145+K145</f>
        <v>0</v>
      </c>
      <c r="M145" s="319"/>
      <c r="N145" s="55"/>
      <c r="O145" s="120">
        <f t="shared" ref="O145:O150" si="184">M145+N145</f>
        <v>0</v>
      </c>
      <c r="P145" s="110"/>
      <c r="R145" s="204"/>
      <c r="S145" s="204"/>
      <c r="T145" s="204"/>
    </row>
    <row r="146" spans="1:20" x14ac:dyDescent="0.25">
      <c r="A146" s="421">
        <v>2352</v>
      </c>
      <c r="B146" s="438" t="s">
        <v>127</v>
      </c>
      <c r="C146" s="447">
        <f t="shared" si="98"/>
        <v>1401</v>
      </c>
      <c r="D146" s="448">
        <v>1401</v>
      </c>
      <c r="E146" s="517"/>
      <c r="F146" s="526">
        <f t="shared" si="181"/>
        <v>1401</v>
      </c>
      <c r="G146" s="448"/>
      <c r="H146" s="518"/>
      <c r="I146" s="526">
        <f t="shared" si="182"/>
        <v>0</v>
      </c>
      <c r="J146" s="450"/>
      <c r="K146" s="517"/>
      <c r="L146" s="526">
        <f t="shared" si="183"/>
        <v>0</v>
      </c>
      <c r="M146" s="453"/>
      <c r="N146" s="449"/>
      <c r="O146" s="451">
        <f t="shared" si="184"/>
        <v>0</v>
      </c>
      <c r="P146" s="454"/>
      <c r="R146" s="204"/>
      <c r="S146" s="204"/>
      <c r="T146" s="204"/>
    </row>
    <row r="147" spans="1:20" ht="24" hidden="1" x14ac:dyDescent="0.25">
      <c r="A147" s="38">
        <v>2353</v>
      </c>
      <c r="B147" s="57" t="s">
        <v>128</v>
      </c>
      <c r="C147" s="58">
        <f t="shared" si="98"/>
        <v>0</v>
      </c>
      <c r="D147" s="229"/>
      <c r="E147" s="60"/>
      <c r="F147" s="146">
        <f t="shared" si="181"/>
        <v>0</v>
      </c>
      <c r="G147" s="229"/>
      <c r="H147" s="261"/>
      <c r="I147" s="114">
        <f t="shared" si="182"/>
        <v>0</v>
      </c>
      <c r="J147" s="261"/>
      <c r="K147" s="60"/>
      <c r="L147" s="135">
        <f t="shared" si="183"/>
        <v>0</v>
      </c>
      <c r="M147" s="320"/>
      <c r="N147" s="60"/>
      <c r="O147" s="114">
        <f t="shared" si="184"/>
        <v>0</v>
      </c>
      <c r="P147" s="111"/>
      <c r="R147" s="204"/>
      <c r="S147" s="204"/>
      <c r="T147" s="204"/>
    </row>
    <row r="148" spans="1:20" ht="24" hidden="1" x14ac:dyDescent="0.25">
      <c r="A148" s="38">
        <v>2354</v>
      </c>
      <c r="B148" s="57" t="s">
        <v>129</v>
      </c>
      <c r="C148" s="58">
        <f t="shared" si="98"/>
        <v>0</v>
      </c>
      <c r="D148" s="229"/>
      <c r="E148" s="60"/>
      <c r="F148" s="146">
        <f t="shared" si="181"/>
        <v>0</v>
      </c>
      <c r="G148" s="229"/>
      <c r="H148" s="261"/>
      <c r="I148" s="114">
        <f t="shared" si="182"/>
        <v>0</v>
      </c>
      <c r="J148" s="261"/>
      <c r="K148" s="60"/>
      <c r="L148" s="135">
        <f t="shared" si="183"/>
        <v>0</v>
      </c>
      <c r="M148" s="320"/>
      <c r="N148" s="60"/>
      <c r="O148" s="114">
        <f t="shared" si="184"/>
        <v>0</v>
      </c>
      <c r="P148" s="111"/>
      <c r="R148" s="204"/>
      <c r="S148" s="204"/>
      <c r="T148" s="204"/>
    </row>
    <row r="149" spans="1:20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29"/>
      <c r="E149" s="60"/>
      <c r="F149" s="146">
        <f t="shared" si="181"/>
        <v>0</v>
      </c>
      <c r="G149" s="229"/>
      <c r="H149" s="261"/>
      <c r="I149" s="114">
        <f t="shared" si="182"/>
        <v>0</v>
      </c>
      <c r="J149" s="261"/>
      <c r="K149" s="60"/>
      <c r="L149" s="135">
        <f t="shared" si="183"/>
        <v>0</v>
      </c>
      <c r="M149" s="320"/>
      <c r="N149" s="60"/>
      <c r="O149" s="114">
        <f t="shared" si="184"/>
        <v>0</v>
      </c>
      <c r="P149" s="111"/>
      <c r="R149" s="204"/>
      <c r="S149" s="204"/>
      <c r="T149" s="204"/>
    </row>
    <row r="150" spans="1:20" ht="24" hidden="1" x14ac:dyDescent="0.25">
      <c r="A150" s="38">
        <v>2359</v>
      </c>
      <c r="B150" s="57" t="s">
        <v>131</v>
      </c>
      <c r="C150" s="58">
        <f t="shared" si="185"/>
        <v>0</v>
      </c>
      <c r="D150" s="229"/>
      <c r="E150" s="60"/>
      <c r="F150" s="146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35">
        <f t="shared" si="183"/>
        <v>0</v>
      </c>
      <c r="M150" s="320"/>
      <c r="N150" s="60"/>
      <c r="O150" s="114">
        <f t="shared" si="184"/>
        <v>0</v>
      </c>
      <c r="P150" s="111"/>
      <c r="R150" s="204"/>
      <c r="S150" s="204"/>
      <c r="T150" s="204"/>
    </row>
    <row r="151" spans="1:20" ht="24.75" customHeight="1" x14ac:dyDescent="0.25">
      <c r="A151" s="112">
        <v>2360</v>
      </c>
      <c r="B151" s="57" t="s">
        <v>132</v>
      </c>
      <c r="C151" s="58">
        <f t="shared" si="185"/>
        <v>59</v>
      </c>
      <c r="D151" s="230">
        <f>SUM(D152:D158)</f>
        <v>59</v>
      </c>
      <c r="E151" s="392">
        <f t="shared" ref="E151:F151" si="186">SUM(E152:E158)</f>
        <v>0</v>
      </c>
      <c r="F151" s="400">
        <f t="shared" si="186"/>
        <v>59</v>
      </c>
      <c r="G151" s="230">
        <f>SUM(G152:G158)</f>
        <v>0</v>
      </c>
      <c r="H151" s="135">
        <f t="shared" ref="H151:I151" si="187">SUM(H152:H158)</f>
        <v>0</v>
      </c>
      <c r="I151" s="400">
        <f t="shared" si="187"/>
        <v>0</v>
      </c>
      <c r="J151" s="121">
        <f>SUM(J152:J158)</f>
        <v>0</v>
      </c>
      <c r="K151" s="392">
        <f t="shared" ref="K151:L151" si="188">SUM(K152:K158)</f>
        <v>0</v>
      </c>
      <c r="L151" s="400">
        <f t="shared" si="188"/>
        <v>0</v>
      </c>
      <c r="M151" s="58">
        <f>SUM(M152:M158)</f>
        <v>0</v>
      </c>
      <c r="N151" s="113">
        <f t="shared" ref="N151:O151" si="189">SUM(N152:N158)</f>
        <v>0</v>
      </c>
      <c r="O151" s="114">
        <f t="shared" si="189"/>
        <v>0</v>
      </c>
      <c r="P151" s="111"/>
      <c r="R151" s="204"/>
      <c r="S151" s="204"/>
      <c r="T151" s="204"/>
    </row>
    <row r="152" spans="1:20" x14ac:dyDescent="0.25">
      <c r="A152" s="420">
        <v>2361</v>
      </c>
      <c r="B152" s="438" t="s">
        <v>133</v>
      </c>
      <c r="C152" s="447">
        <f t="shared" si="185"/>
        <v>59</v>
      </c>
      <c r="D152" s="448">
        <v>59</v>
      </c>
      <c r="E152" s="517"/>
      <c r="F152" s="526">
        <f t="shared" ref="F152:F159" si="190">D152+E152</f>
        <v>59</v>
      </c>
      <c r="G152" s="448"/>
      <c r="H152" s="518"/>
      <c r="I152" s="526">
        <f t="shared" ref="I152:I159" si="191">G152+H152</f>
        <v>0</v>
      </c>
      <c r="J152" s="450"/>
      <c r="K152" s="517"/>
      <c r="L152" s="526">
        <f t="shared" ref="L152:L159" si="192">J152+K152</f>
        <v>0</v>
      </c>
      <c r="M152" s="453"/>
      <c r="N152" s="449"/>
      <c r="O152" s="451">
        <f t="shared" ref="O152:O159" si="193">M152+N152</f>
        <v>0</v>
      </c>
      <c r="P152" s="454"/>
      <c r="R152" s="204"/>
      <c r="S152" s="204"/>
      <c r="T152" s="204"/>
    </row>
    <row r="153" spans="1:20" ht="24" hidden="1" x14ac:dyDescent="0.25">
      <c r="A153" s="37">
        <v>2362</v>
      </c>
      <c r="B153" s="57" t="s">
        <v>134</v>
      </c>
      <c r="C153" s="58">
        <f t="shared" si="185"/>
        <v>0</v>
      </c>
      <c r="D153" s="229"/>
      <c r="E153" s="60"/>
      <c r="F153" s="146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35">
        <f t="shared" si="192"/>
        <v>0</v>
      </c>
      <c r="M153" s="320"/>
      <c r="N153" s="60"/>
      <c r="O153" s="114">
        <f t="shared" si="193"/>
        <v>0</v>
      </c>
      <c r="P153" s="111"/>
      <c r="R153" s="204"/>
      <c r="S153" s="204"/>
      <c r="T153" s="204"/>
    </row>
    <row r="154" spans="1:20" hidden="1" x14ac:dyDescent="0.25">
      <c r="A154" s="37">
        <v>2363</v>
      </c>
      <c r="B154" s="57" t="s">
        <v>135</v>
      </c>
      <c r="C154" s="58">
        <f t="shared" si="185"/>
        <v>0</v>
      </c>
      <c r="D154" s="229"/>
      <c r="E154" s="60"/>
      <c r="F154" s="146">
        <f t="shared" si="190"/>
        <v>0</v>
      </c>
      <c r="G154" s="229"/>
      <c r="H154" s="261"/>
      <c r="I154" s="114">
        <f t="shared" si="191"/>
        <v>0</v>
      </c>
      <c r="J154" s="261"/>
      <c r="K154" s="60"/>
      <c r="L154" s="135">
        <f t="shared" si="192"/>
        <v>0</v>
      </c>
      <c r="M154" s="320"/>
      <c r="N154" s="60"/>
      <c r="O154" s="114">
        <f t="shared" si="193"/>
        <v>0</v>
      </c>
      <c r="P154" s="111"/>
      <c r="R154" s="204"/>
      <c r="S154" s="204"/>
      <c r="T154" s="204"/>
    </row>
    <row r="155" spans="1:20" hidden="1" x14ac:dyDescent="0.25">
      <c r="A155" s="37">
        <v>2364</v>
      </c>
      <c r="B155" s="57" t="s">
        <v>136</v>
      </c>
      <c r="C155" s="58">
        <f t="shared" si="185"/>
        <v>0</v>
      </c>
      <c r="D155" s="229"/>
      <c r="E155" s="60"/>
      <c r="F155" s="146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35">
        <f t="shared" si="192"/>
        <v>0</v>
      </c>
      <c r="M155" s="320"/>
      <c r="N155" s="60"/>
      <c r="O155" s="114">
        <f t="shared" si="193"/>
        <v>0</v>
      </c>
      <c r="P155" s="111"/>
      <c r="R155" s="204"/>
      <c r="S155" s="204"/>
      <c r="T155" s="204"/>
    </row>
    <row r="156" spans="1:20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/>
      <c r="E156" s="60"/>
      <c r="F156" s="146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35">
        <f t="shared" si="192"/>
        <v>0</v>
      </c>
      <c r="M156" s="320"/>
      <c r="N156" s="60"/>
      <c r="O156" s="114">
        <f t="shared" si="193"/>
        <v>0</v>
      </c>
      <c r="P156" s="111"/>
      <c r="R156" s="204"/>
      <c r="S156" s="204"/>
      <c r="T156" s="204"/>
    </row>
    <row r="157" spans="1:20" ht="36" hidden="1" x14ac:dyDescent="0.25">
      <c r="A157" s="37">
        <v>2366</v>
      </c>
      <c r="B157" s="57" t="s">
        <v>138</v>
      </c>
      <c r="C157" s="58">
        <f t="shared" si="185"/>
        <v>0</v>
      </c>
      <c r="D157" s="229"/>
      <c r="E157" s="60"/>
      <c r="F157" s="146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35">
        <f t="shared" si="192"/>
        <v>0</v>
      </c>
      <c r="M157" s="320"/>
      <c r="N157" s="60"/>
      <c r="O157" s="114">
        <f t="shared" si="193"/>
        <v>0</v>
      </c>
      <c r="P157" s="111"/>
      <c r="R157" s="204"/>
      <c r="S157" s="204"/>
      <c r="T157" s="204"/>
    </row>
    <row r="158" spans="1:20" ht="48" hidden="1" x14ac:dyDescent="0.25">
      <c r="A158" s="37">
        <v>2369</v>
      </c>
      <c r="B158" s="57" t="s">
        <v>139</v>
      </c>
      <c r="C158" s="58">
        <f t="shared" si="185"/>
        <v>0</v>
      </c>
      <c r="D158" s="229"/>
      <c r="E158" s="60"/>
      <c r="F158" s="146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35">
        <f t="shared" si="192"/>
        <v>0</v>
      </c>
      <c r="M158" s="320"/>
      <c r="N158" s="60"/>
      <c r="O158" s="114">
        <f t="shared" si="193"/>
        <v>0</v>
      </c>
      <c r="P158" s="111"/>
      <c r="R158" s="204"/>
      <c r="S158" s="204"/>
      <c r="T158" s="204"/>
    </row>
    <row r="159" spans="1:20" x14ac:dyDescent="0.25">
      <c r="A159" s="471">
        <v>2370</v>
      </c>
      <c r="B159" s="472" t="s">
        <v>140</v>
      </c>
      <c r="C159" s="473">
        <f t="shared" si="185"/>
        <v>1506</v>
      </c>
      <c r="D159" s="474">
        <v>1153</v>
      </c>
      <c r="E159" s="524"/>
      <c r="F159" s="535">
        <f t="shared" si="190"/>
        <v>1153</v>
      </c>
      <c r="G159" s="474">
        <v>353</v>
      </c>
      <c r="H159" s="525"/>
      <c r="I159" s="535">
        <f t="shared" si="191"/>
        <v>353</v>
      </c>
      <c r="J159" s="476"/>
      <c r="K159" s="524"/>
      <c r="L159" s="535">
        <f t="shared" si="192"/>
        <v>0</v>
      </c>
      <c r="M159" s="478"/>
      <c r="N159" s="475"/>
      <c r="O159" s="477">
        <f t="shared" si="193"/>
        <v>0</v>
      </c>
      <c r="P159" s="479"/>
      <c r="R159" s="204"/>
      <c r="S159" s="204"/>
      <c r="T159" s="204"/>
    </row>
    <row r="160" spans="1:20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2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36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  <c r="R160" s="204"/>
      <c r="S160" s="204"/>
      <c r="T160" s="204"/>
    </row>
    <row r="161" spans="1:20" hidden="1" x14ac:dyDescent="0.25">
      <c r="A161" s="32">
        <v>2381</v>
      </c>
      <c r="B161" s="52" t="s">
        <v>142</v>
      </c>
      <c r="C161" s="53">
        <f t="shared" si="185"/>
        <v>0</v>
      </c>
      <c r="D161" s="228"/>
      <c r="E161" s="55"/>
      <c r="F161" s="283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39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  <c r="R161" s="204"/>
      <c r="S161" s="204"/>
      <c r="T161" s="204"/>
    </row>
    <row r="162" spans="1:20" ht="24" hidden="1" x14ac:dyDescent="0.25">
      <c r="A162" s="37">
        <v>2389</v>
      </c>
      <c r="B162" s="57" t="s">
        <v>143</v>
      </c>
      <c r="C162" s="58">
        <f t="shared" si="185"/>
        <v>0</v>
      </c>
      <c r="D162" s="229"/>
      <c r="E162" s="60"/>
      <c r="F162" s="146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35">
        <f t="shared" si="200"/>
        <v>0</v>
      </c>
      <c r="M162" s="320"/>
      <c r="N162" s="60"/>
      <c r="O162" s="114">
        <f t="shared" si="201"/>
        <v>0</v>
      </c>
      <c r="P162" s="111"/>
      <c r="R162" s="204"/>
      <c r="S162" s="204"/>
      <c r="T162" s="204"/>
    </row>
    <row r="163" spans="1:20" hidden="1" x14ac:dyDescent="0.25">
      <c r="A163" s="107">
        <v>2390</v>
      </c>
      <c r="B163" s="78" t="s">
        <v>144</v>
      </c>
      <c r="C163" s="84">
        <f t="shared" si="185"/>
        <v>0</v>
      </c>
      <c r="D163" s="231"/>
      <c r="E163" s="115"/>
      <c r="F163" s="282">
        <f t="shared" si="198"/>
        <v>0</v>
      </c>
      <c r="G163" s="231"/>
      <c r="H163" s="262"/>
      <c r="I163" s="109">
        <f t="shared" si="199"/>
        <v>0</v>
      </c>
      <c r="J163" s="262"/>
      <c r="K163" s="115"/>
      <c r="L163" s="136">
        <f t="shared" si="200"/>
        <v>0</v>
      </c>
      <c r="M163" s="321"/>
      <c r="N163" s="115"/>
      <c r="O163" s="109">
        <f t="shared" si="201"/>
        <v>0</v>
      </c>
      <c r="P163" s="116"/>
      <c r="R163" s="204"/>
      <c r="S163" s="204"/>
      <c r="T163" s="204"/>
    </row>
    <row r="164" spans="1:20" hidden="1" x14ac:dyDescent="0.25">
      <c r="A164" s="46">
        <v>2400</v>
      </c>
      <c r="B164" s="105" t="s">
        <v>145</v>
      </c>
      <c r="C164" s="47">
        <f t="shared" si="185"/>
        <v>0</v>
      </c>
      <c r="D164" s="233"/>
      <c r="E164" s="122"/>
      <c r="F164" s="281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26">
        <f t="shared" si="200"/>
        <v>0</v>
      </c>
      <c r="M164" s="322"/>
      <c r="N164" s="122"/>
      <c r="O164" s="117">
        <f t="shared" si="201"/>
        <v>0</v>
      </c>
      <c r="P164" s="123"/>
      <c r="R164" s="204"/>
      <c r="S164" s="204"/>
      <c r="T164" s="204"/>
    </row>
    <row r="165" spans="1:20" ht="24" hidden="1" x14ac:dyDescent="0.25">
      <c r="A165" s="46">
        <v>2500</v>
      </c>
      <c r="B165" s="105" t="s">
        <v>146</v>
      </c>
      <c r="C165" s="47">
        <f t="shared" si="185"/>
        <v>0</v>
      </c>
      <c r="D165" s="227">
        <f>SUM(D166,D171)</f>
        <v>0</v>
      </c>
      <c r="E165" s="50">
        <f t="shared" ref="E165:O165" si="202">SUM(E166,E171)</f>
        <v>0</v>
      </c>
      <c r="F165" s="281">
        <f t="shared" si="202"/>
        <v>0</v>
      </c>
      <c r="G165" s="227">
        <f t="shared" si="202"/>
        <v>0</v>
      </c>
      <c r="H165" s="106">
        <f t="shared" si="202"/>
        <v>0</v>
      </c>
      <c r="I165" s="117">
        <f t="shared" si="202"/>
        <v>0</v>
      </c>
      <c r="J165" s="106">
        <f t="shared" si="202"/>
        <v>0</v>
      </c>
      <c r="K165" s="50">
        <f t="shared" si="202"/>
        <v>0</v>
      </c>
      <c r="L165" s="126">
        <f t="shared" si="202"/>
        <v>0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  <c r="R165" s="204"/>
      <c r="S165" s="204"/>
      <c r="T165" s="204"/>
    </row>
    <row r="166" spans="1:20" ht="16.5" hidden="1" customHeight="1" x14ac:dyDescent="0.25">
      <c r="A166" s="368">
        <v>2510</v>
      </c>
      <c r="B166" s="52" t="s">
        <v>147</v>
      </c>
      <c r="C166" s="53">
        <f t="shared" si="185"/>
        <v>0</v>
      </c>
      <c r="D166" s="232">
        <f>SUM(D167:D170)</f>
        <v>0</v>
      </c>
      <c r="E166" s="119">
        <f t="shared" ref="E166:O166" si="203">SUM(E167:E170)</f>
        <v>0</v>
      </c>
      <c r="F166" s="283">
        <f t="shared" si="203"/>
        <v>0</v>
      </c>
      <c r="G166" s="232">
        <f t="shared" si="203"/>
        <v>0</v>
      </c>
      <c r="H166" s="263">
        <f t="shared" si="203"/>
        <v>0</v>
      </c>
      <c r="I166" s="120">
        <f t="shared" si="203"/>
        <v>0</v>
      </c>
      <c r="J166" s="263">
        <f t="shared" si="203"/>
        <v>0</v>
      </c>
      <c r="K166" s="119">
        <f t="shared" si="203"/>
        <v>0</v>
      </c>
      <c r="L166" s="139">
        <f t="shared" si="203"/>
        <v>0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  <c r="R166" s="204"/>
      <c r="S166" s="204"/>
      <c r="T166" s="204"/>
    </row>
    <row r="167" spans="1:20" ht="24" hidden="1" x14ac:dyDescent="0.25">
      <c r="A167" s="38">
        <v>2512</v>
      </c>
      <c r="B167" s="57" t="s">
        <v>148</v>
      </c>
      <c r="C167" s="58">
        <f t="shared" si="185"/>
        <v>0</v>
      </c>
      <c r="D167" s="229"/>
      <c r="E167" s="60"/>
      <c r="F167" s="146">
        <f t="shared" ref="F167:F172" si="204">D167+E167</f>
        <v>0</v>
      </c>
      <c r="G167" s="229"/>
      <c r="H167" s="261"/>
      <c r="I167" s="114">
        <f t="shared" ref="I167:I172" si="205">G167+H167</f>
        <v>0</v>
      </c>
      <c r="J167" s="261"/>
      <c r="K167" s="60"/>
      <c r="L167" s="135">
        <f t="shared" ref="L167:L172" si="206">J167+K167</f>
        <v>0</v>
      </c>
      <c r="M167" s="320"/>
      <c r="N167" s="60"/>
      <c r="O167" s="114">
        <f t="shared" ref="O167:O172" si="207">M167+N167</f>
        <v>0</v>
      </c>
      <c r="P167" s="111"/>
      <c r="R167" s="204"/>
      <c r="S167" s="204"/>
      <c r="T167" s="204"/>
    </row>
    <row r="168" spans="1:20" ht="36" hidden="1" x14ac:dyDescent="0.25">
      <c r="A168" s="38">
        <v>2513</v>
      </c>
      <c r="B168" s="57" t="s">
        <v>149</v>
      </c>
      <c r="C168" s="58">
        <f t="shared" si="185"/>
        <v>0</v>
      </c>
      <c r="D168" s="229"/>
      <c r="E168" s="60"/>
      <c r="F168" s="146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35">
        <f t="shared" si="206"/>
        <v>0</v>
      </c>
      <c r="M168" s="320"/>
      <c r="N168" s="60"/>
      <c r="O168" s="114">
        <f t="shared" si="207"/>
        <v>0</v>
      </c>
      <c r="P168" s="111"/>
      <c r="R168" s="204"/>
      <c r="S168" s="204"/>
      <c r="T168" s="204"/>
    </row>
    <row r="169" spans="1:20" ht="24" hidden="1" x14ac:dyDescent="0.25">
      <c r="A169" s="38">
        <v>2515</v>
      </c>
      <c r="B169" s="57" t="s">
        <v>150</v>
      </c>
      <c r="C169" s="58">
        <f t="shared" si="185"/>
        <v>0</v>
      </c>
      <c r="D169" s="229"/>
      <c r="E169" s="60"/>
      <c r="F169" s="146">
        <f t="shared" si="204"/>
        <v>0</v>
      </c>
      <c r="G169" s="229"/>
      <c r="H169" s="261"/>
      <c r="I169" s="114">
        <f t="shared" si="205"/>
        <v>0</v>
      </c>
      <c r="J169" s="261"/>
      <c r="K169" s="60"/>
      <c r="L169" s="135">
        <f t="shared" si="206"/>
        <v>0</v>
      </c>
      <c r="M169" s="320"/>
      <c r="N169" s="60"/>
      <c r="O169" s="114">
        <f t="shared" si="207"/>
        <v>0</v>
      </c>
      <c r="P169" s="111"/>
      <c r="R169" s="204"/>
      <c r="S169" s="204"/>
      <c r="T169" s="204"/>
    </row>
    <row r="170" spans="1:20" ht="24" hidden="1" x14ac:dyDescent="0.25">
      <c r="A170" s="38">
        <v>2519</v>
      </c>
      <c r="B170" s="57" t="s">
        <v>151</v>
      </c>
      <c r="C170" s="58">
        <f t="shared" si="185"/>
        <v>0</v>
      </c>
      <c r="D170" s="229"/>
      <c r="E170" s="60"/>
      <c r="F170" s="146">
        <f t="shared" si="204"/>
        <v>0</v>
      </c>
      <c r="G170" s="229"/>
      <c r="H170" s="261"/>
      <c r="I170" s="114">
        <f t="shared" si="205"/>
        <v>0</v>
      </c>
      <c r="J170" s="261"/>
      <c r="K170" s="60"/>
      <c r="L170" s="135">
        <f t="shared" si="206"/>
        <v>0</v>
      </c>
      <c r="M170" s="320"/>
      <c r="N170" s="60"/>
      <c r="O170" s="114">
        <f t="shared" si="207"/>
        <v>0</v>
      </c>
      <c r="P170" s="111"/>
      <c r="R170" s="204"/>
      <c r="S170" s="204"/>
      <c r="T170" s="204"/>
    </row>
    <row r="171" spans="1:20" ht="24" hidden="1" x14ac:dyDescent="0.25">
      <c r="A171" s="112">
        <v>2520</v>
      </c>
      <c r="B171" s="57" t="s">
        <v>152</v>
      </c>
      <c r="C171" s="58">
        <f t="shared" si="185"/>
        <v>0</v>
      </c>
      <c r="D171" s="229"/>
      <c r="E171" s="60"/>
      <c r="F171" s="146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35">
        <f t="shared" si="206"/>
        <v>0</v>
      </c>
      <c r="M171" s="320"/>
      <c r="N171" s="60"/>
      <c r="O171" s="114">
        <f t="shared" si="207"/>
        <v>0</v>
      </c>
      <c r="P171" s="111"/>
      <c r="R171" s="204"/>
      <c r="S171" s="204"/>
      <c r="T171" s="204"/>
    </row>
    <row r="172" spans="1:20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/>
      <c r="E172" s="35"/>
      <c r="F172" s="350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197">
        <f t="shared" si="206"/>
        <v>0</v>
      </c>
      <c r="M172" s="310"/>
      <c r="N172" s="35"/>
      <c r="O172" s="353">
        <f t="shared" si="207"/>
        <v>0</v>
      </c>
      <c r="P172" s="36"/>
      <c r="R172" s="204"/>
      <c r="S172" s="204"/>
      <c r="T172" s="204"/>
    </row>
    <row r="173" spans="1:20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103">
        <f t="shared" ref="E173:F173" si="208">SUM(E174,E184)</f>
        <v>0</v>
      </c>
      <c r="F173" s="28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37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  <c r="R173" s="204"/>
      <c r="S173" s="204"/>
      <c r="T173" s="204"/>
    </row>
    <row r="174" spans="1:20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50">
        <f t="shared" ref="E174:O174" si="212">SUM(E175,E179)</f>
        <v>0</v>
      </c>
      <c r="F174" s="281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  <c r="R174" s="204"/>
      <c r="S174" s="204"/>
      <c r="T174" s="204"/>
    </row>
    <row r="175" spans="1:20" ht="36" hidden="1" x14ac:dyDescent="0.25">
      <c r="A175" s="368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119">
        <f t="shared" ref="E175:F175" si="213">SUM(E176:E178)</f>
        <v>0</v>
      </c>
      <c r="F175" s="283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39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  <c r="R175" s="204"/>
      <c r="S175" s="204"/>
      <c r="T175" s="204"/>
    </row>
    <row r="176" spans="1:20" ht="24" hidden="1" x14ac:dyDescent="0.25">
      <c r="A176" s="38">
        <v>3261</v>
      </c>
      <c r="B176" s="57" t="s">
        <v>157</v>
      </c>
      <c r="C176" s="58">
        <f t="shared" si="185"/>
        <v>0</v>
      </c>
      <c r="D176" s="229"/>
      <c r="E176" s="60"/>
      <c r="F176" s="146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35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  <c r="R176" s="204"/>
      <c r="S176" s="204"/>
      <c r="T176" s="204"/>
    </row>
    <row r="177" spans="1:20" ht="36" hidden="1" x14ac:dyDescent="0.25">
      <c r="A177" s="38">
        <v>3262</v>
      </c>
      <c r="B177" s="57" t="s">
        <v>158</v>
      </c>
      <c r="C177" s="58">
        <f t="shared" si="185"/>
        <v>0</v>
      </c>
      <c r="D177" s="229"/>
      <c r="E177" s="60"/>
      <c r="F177" s="146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35">
        <f t="shared" si="219"/>
        <v>0</v>
      </c>
      <c r="M177" s="320"/>
      <c r="N177" s="60"/>
      <c r="O177" s="114">
        <f t="shared" si="220"/>
        <v>0</v>
      </c>
      <c r="P177" s="111"/>
      <c r="R177" s="204"/>
      <c r="S177" s="204"/>
      <c r="T177" s="204"/>
    </row>
    <row r="178" spans="1:20" ht="24" hidden="1" x14ac:dyDescent="0.25">
      <c r="A178" s="38">
        <v>3263</v>
      </c>
      <c r="B178" s="57" t="s">
        <v>159</v>
      </c>
      <c r="C178" s="58">
        <f t="shared" si="185"/>
        <v>0</v>
      </c>
      <c r="D178" s="229"/>
      <c r="E178" s="60"/>
      <c r="F178" s="146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35">
        <f t="shared" si="219"/>
        <v>0</v>
      </c>
      <c r="M178" s="320"/>
      <c r="N178" s="60"/>
      <c r="O178" s="114">
        <f t="shared" si="220"/>
        <v>0</v>
      </c>
      <c r="P178" s="111"/>
      <c r="R178" s="204"/>
      <c r="S178" s="204"/>
      <c r="T178" s="204"/>
    </row>
    <row r="179" spans="1:20" ht="84" hidden="1" x14ac:dyDescent="0.25">
      <c r="A179" s="368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119">
        <f t="shared" ref="E179:O179" si="221">SUM(E180:E183)</f>
        <v>0</v>
      </c>
      <c r="F179" s="283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39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  <c r="R179" s="204"/>
      <c r="S179" s="204"/>
      <c r="T179" s="204"/>
    </row>
    <row r="180" spans="1:20" ht="72" hidden="1" x14ac:dyDescent="0.25">
      <c r="A180" s="38">
        <v>3291</v>
      </c>
      <c r="B180" s="57" t="s">
        <v>160</v>
      </c>
      <c r="C180" s="58">
        <f t="shared" si="185"/>
        <v>0</v>
      </c>
      <c r="D180" s="229"/>
      <c r="E180" s="60"/>
      <c r="F180" s="146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35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  <c r="R180" s="204"/>
      <c r="S180" s="204"/>
      <c r="T180" s="204"/>
    </row>
    <row r="181" spans="1:20" ht="72" hidden="1" x14ac:dyDescent="0.25">
      <c r="A181" s="38">
        <v>3292</v>
      </c>
      <c r="B181" s="57" t="s">
        <v>161</v>
      </c>
      <c r="C181" s="58">
        <f t="shared" si="185"/>
        <v>0</v>
      </c>
      <c r="D181" s="229"/>
      <c r="E181" s="60"/>
      <c r="F181" s="146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35">
        <f t="shared" si="224"/>
        <v>0</v>
      </c>
      <c r="M181" s="320"/>
      <c r="N181" s="60"/>
      <c r="O181" s="114">
        <f t="shared" si="225"/>
        <v>0</v>
      </c>
      <c r="P181" s="111"/>
      <c r="R181" s="204"/>
      <c r="S181" s="204"/>
      <c r="T181" s="204"/>
    </row>
    <row r="182" spans="1:20" ht="72" hidden="1" x14ac:dyDescent="0.25">
      <c r="A182" s="38">
        <v>3293</v>
      </c>
      <c r="B182" s="57" t="s">
        <v>162</v>
      </c>
      <c r="C182" s="58">
        <f t="shared" si="185"/>
        <v>0</v>
      </c>
      <c r="D182" s="229"/>
      <c r="E182" s="60"/>
      <c r="F182" s="146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35">
        <f t="shared" si="224"/>
        <v>0</v>
      </c>
      <c r="M182" s="320"/>
      <c r="N182" s="60"/>
      <c r="O182" s="114">
        <f t="shared" si="225"/>
        <v>0</v>
      </c>
      <c r="P182" s="111"/>
      <c r="R182" s="204"/>
      <c r="S182" s="204"/>
      <c r="T182" s="204"/>
    </row>
    <row r="183" spans="1:20" ht="60" hidden="1" x14ac:dyDescent="0.25">
      <c r="A183" s="128">
        <v>3294</v>
      </c>
      <c r="B183" s="57" t="s">
        <v>163</v>
      </c>
      <c r="C183" s="127">
        <f t="shared" si="185"/>
        <v>0</v>
      </c>
      <c r="D183" s="234"/>
      <c r="E183" s="129"/>
      <c r="F183" s="141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140">
        <f t="shared" si="224"/>
        <v>0</v>
      </c>
      <c r="M183" s="323"/>
      <c r="N183" s="129"/>
      <c r="O183" s="305">
        <f t="shared" si="225"/>
        <v>0</v>
      </c>
      <c r="P183" s="156"/>
      <c r="R183" s="204"/>
      <c r="S183" s="204"/>
      <c r="T183" s="204"/>
    </row>
    <row r="184" spans="1:20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131">
        <f t="shared" ref="E184:O184" si="226">SUM(E185:E186)</f>
        <v>0</v>
      </c>
      <c r="F184" s="284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138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  <c r="R184" s="204"/>
      <c r="S184" s="204"/>
      <c r="T184" s="204"/>
    </row>
    <row r="185" spans="1:20" ht="48" hidden="1" x14ac:dyDescent="0.25">
      <c r="A185" s="77">
        <v>3310</v>
      </c>
      <c r="B185" s="78" t="s">
        <v>165</v>
      </c>
      <c r="C185" s="84">
        <f t="shared" si="185"/>
        <v>0</v>
      </c>
      <c r="D185" s="231"/>
      <c r="E185" s="115"/>
      <c r="F185" s="282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36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  <c r="R185" s="204"/>
      <c r="S185" s="204"/>
      <c r="T185" s="204"/>
    </row>
    <row r="186" spans="1:20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/>
      <c r="E186" s="55"/>
      <c r="F186" s="283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39">
        <f t="shared" si="229"/>
        <v>0</v>
      </c>
      <c r="M186" s="319"/>
      <c r="N186" s="55"/>
      <c r="O186" s="120">
        <f t="shared" si="230"/>
        <v>0</v>
      </c>
      <c r="P186" s="110"/>
      <c r="R186" s="204"/>
      <c r="S186" s="204"/>
      <c r="T186" s="204"/>
    </row>
    <row r="187" spans="1:20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103">
        <f t="shared" ref="E187:F187" si="231">SUM(E188,E191)</f>
        <v>0</v>
      </c>
      <c r="F187" s="28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37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  <c r="R187" s="204"/>
      <c r="S187" s="204"/>
      <c r="T187" s="204"/>
    </row>
    <row r="188" spans="1:20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50">
        <f t="shared" ref="E188:F188" si="235">SUM(E189,E190)</f>
        <v>0</v>
      </c>
      <c r="F188" s="281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  <c r="R188" s="204"/>
      <c r="S188" s="204"/>
      <c r="T188" s="204"/>
    </row>
    <row r="189" spans="1:20" ht="36" hidden="1" x14ac:dyDescent="0.25">
      <c r="A189" s="368">
        <v>4240</v>
      </c>
      <c r="B189" s="52" t="s">
        <v>169</v>
      </c>
      <c r="C189" s="53">
        <f t="shared" si="185"/>
        <v>0</v>
      </c>
      <c r="D189" s="228"/>
      <c r="E189" s="55"/>
      <c r="F189" s="283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39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  <c r="R189" s="204"/>
      <c r="S189" s="204"/>
      <c r="T189" s="204"/>
    </row>
    <row r="190" spans="1:20" ht="24" hidden="1" x14ac:dyDescent="0.25">
      <c r="A190" s="112">
        <v>4250</v>
      </c>
      <c r="B190" s="57" t="s">
        <v>170</v>
      </c>
      <c r="C190" s="58">
        <f t="shared" si="185"/>
        <v>0</v>
      </c>
      <c r="D190" s="229"/>
      <c r="E190" s="60"/>
      <c r="F190" s="146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35">
        <f t="shared" si="241"/>
        <v>0</v>
      </c>
      <c r="M190" s="320"/>
      <c r="N190" s="60"/>
      <c r="O190" s="114">
        <f t="shared" si="242"/>
        <v>0</v>
      </c>
      <c r="P190" s="111"/>
      <c r="R190" s="204"/>
      <c r="S190" s="204"/>
      <c r="T190" s="204"/>
    </row>
    <row r="191" spans="1:20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50">
        <f t="shared" ref="E191:F191" si="243">SUM(E192)</f>
        <v>0</v>
      </c>
      <c r="F191" s="281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  <c r="R191" s="204"/>
      <c r="S191" s="204"/>
      <c r="T191" s="204"/>
    </row>
    <row r="192" spans="1:20" ht="24" hidden="1" x14ac:dyDescent="0.25">
      <c r="A192" s="368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119">
        <f t="shared" ref="E192:F192" si="247">SUM(E193:E193)</f>
        <v>0</v>
      </c>
      <c r="F192" s="283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39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  <c r="R192" s="204"/>
      <c r="S192" s="204"/>
      <c r="T192" s="204"/>
    </row>
    <row r="193" spans="1:20" ht="36" hidden="1" x14ac:dyDescent="0.25">
      <c r="A193" s="38">
        <v>4311</v>
      </c>
      <c r="B193" s="57" t="s">
        <v>173</v>
      </c>
      <c r="C193" s="58">
        <f t="shared" si="185"/>
        <v>0</v>
      </c>
      <c r="D193" s="229"/>
      <c r="E193" s="60"/>
      <c r="F193" s="146">
        <f>D193+E193</f>
        <v>0</v>
      </c>
      <c r="G193" s="229"/>
      <c r="H193" s="261"/>
      <c r="I193" s="114">
        <f>G193+H193</f>
        <v>0</v>
      </c>
      <c r="J193" s="261"/>
      <c r="K193" s="60"/>
      <c r="L193" s="135">
        <f>J193+K193</f>
        <v>0</v>
      </c>
      <c r="M193" s="320"/>
      <c r="N193" s="60"/>
      <c r="O193" s="114">
        <f>M193+N193</f>
        <v>0</v>
      </c>
      <c r="P193" s="111"/>
      <c r="R193" s="204"/>
      <c r="S193" s="204"/>
      <c r="T193" s="204"/>
    </row>
    <row r="194" spans="1:20" s="21" customFormat="1" ht="24" x14ac:dyDescent="0.25">
      <c r="A194" s="480"/>
      <c r="B194" s="17" t="s">
        <v>174</v>
      </c>
      <c r="C194" s="98">
        <f t="shared" si="185"/>
        <v>3626</v>
      </c>
      <c r="D194" s="225">
        <f>SUM(D195,D230,D269)</f>
        <v>3399</v>
      </c>
      <c r="E194" s="382">
        <f t="shared" ref="E194:F194" si="251">SUM(E195,E230,E269)</f>
        <v>77</v>
      </c>
      <c r="F194" s="408">
        <f t="shared" si="251"/>
        <v>3476</v>
      </c>
      <c r="G194" s="225">
        <f>SUM(G195,G230,G269)</f>
        <v>150</v>
      </c>
      <c r="H194" s="204">
        <f t="shared" ref="H194:I194" si="252">SUM(H195,H230,H269)</f>
        <v>0</v>
      </c>
      <c r="I194" s="408">
        <f t="shared" si="252"/>
        <v>150</v>
      </c>
      <c r="J194" s="258">
        <f>SUM(J195,J230,J269)</f>
        <v>0</v>
      </c>
      <c r="K194" s="382">
        <f t="shared" ref="K194:L194" si="253">SUM(K195,K230,K269)</f>
        <v>0</v>
      </c>
      <c r="L194" s="408">
        <f t="shared" si="253"/>
        <v>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  <c r="R194" s="204"/>
      <c r="S194" s="204"/>
      <c r="T194" s="204"/>
    </row>
    <row r="195" spans="1:20" x14ac:dyDescent="0.25">
      <c r="A195" s="101">
        <v>5000</v>
      </c>
      <c r="B195" s="101" t="s">
        <v>175</v>
      </c>
      <c r="C195" s="102">
        <f t="shared" si="185"/>
        <v>3626</v>
      </c>
      <c r="D195" s="226">
        <f>D196+D204</f>
        <v>3399</v>
      </c>
      <c r="E195" s="386">
        <f t="shared" ref="E195:F195" si="255">E196+E204</f>
        <v>77</v>
      </c>
      <c r="F195" s="410">
        <f t="shared" si="255"/>
        <v>3476</v>
      </c>
      <c r="G195" s="226">
        <f>G196+G204</f>
        <v>150</v>
      </c>
      <c r="H195" s="137">
        <f t="shared" ref="H195:I195" si="256">H196+H204</f>
        <v>0</v>
      </c>
      <c r="I195" s="410">
        <f t="shared" si="256"/>
        <v>150</v>
      </c>
      <c r="J195" s="259">
        <f>J196+J204</f>
        <v>0</v>
      </c>
      <c r="K195" s="386">
        <f t="shared" ref="K195:L195" si="257">K196+K204</f>
        <v>0</v>
      </c>
      <c r="L195" s="410">
        <f t="shared" si="257"/>
        <v>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  <c r="R195" s="204"/>
      <c r="S195" s="204"/>
      <c r="T195" s="204"/>
    </row>
    <row r="196" spans="1:20" hidden="1" x14ac:dyDescent="0.25">
      <c r="A196" s="46">
        <v>5100</v>
      </c>
      <c r="B196" s="105" t="s">
        <v>176</v>
      </c>
      <c r="C196" s="47">
        <f t="shared" si="185"/>
        <v>0</v>
      </c>
      <c r="D196" s="227">
        <f>D197+D198+D201+D202+D203</f>
        <v>0</v>
      </c>
      <c r="E196" s="50">
        <f t="shared" ref="E196:F196" si="259">E197+E198+E201+E202+E203</f>
        <v>0</v>
      </c>
      <c r="F196" s="281">
        <f t="shared" si="259"/>
        <v>0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  <c r="R196" s="204"/>
      <c r="S196" s="204"/>
      <c r="T196" s="204"/>
    </row>
    <row r="197" spans="1:20" hidden="1" x14ac:dyDescent="0.25">
      <c r="A197" s="368">
        <v>5110</v>
      </c>
      <c r="B197" s="52" t="s">
        <v>177</v>
      </c>
      <c r="C197" s="53">
        <f t="shared" si="185"/>
        <v>0</v>
      </c>
      <c r="D197" s="228"/>
      <c r="E197" s="55"/>
      <c r="F197" s="283">
        <f>D197+E197</f>
        <v>0</v>
      </c>
      <c r="G197" s="228"/>
      <c r="H197" s="260"/>
      <c r="I197" s="120">
        <f>G197+H197</f>
        <v>0</v>
      </c>
      <c r="J197" s="260"/>
      <c r="K197" s="55"/>
      <c r="L197" s="139">
        <f>J197+K197</f>
        <v>0</v>
      </c>
      <c r="M197" s="319"/>
      <c r="N197" s="55"/>
      <c r="O197" s="120">
        <f>M197+N197</f>
        <v>0</v>
      </c>
      <c r="P197" s="110"/>
      <c r="R197" s="204"/>
      <c r="S197" s="204"/>
      <c r="T197" s="204"/>
    </row>
    <row r="198" spans="1:20" ht="24" hidden="1" x14ac:dyDescent="0.25">
      <c r="A198" s="112">
        <v>5120</v>
      </c>
      <c r="B198" s="57" t="s">
        <v>178</v>
      </c>
      <c r="C198" s="58">
        <f t="shared" si="185"/>
        <v>0</v>
      </c>
      <c r="D198" s="230">
        <f>D199+D200</f>
        <v>0</v>
      </c>
      <c r="E198" s="113">
        <f t="shared" ref="E198:F198" si="263">E199+E200</f>
        <v>0</v>
      </c>
      <c r="F198" s="146">
        <f t="shared" si="263"/>
        <v>0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5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  <c r="R198" s="204"/>
      <c r="S198" s="204"/>
      <c r="T198" s="204"/>
    </row>
    <row r="199" spans="1:20" hidden="1" x14ac:dyDescent="0.25">
      <c r="A199" s="38">
        <v>5121</v>
      </c>
      <c r="B199" s="57" t="s">
        <v>179</v>
      </c>
      <c r="C199" s="58">
        <f t="shared" si="185"/>
        <v>0</v>
      </c>
      <c r="D199" s="229"/>
      <c r="E199" s="60"/>
      <c r="F199" s="146">
        <f t="shared" ref="F199:F203" si="267">D199+E199</f>
        <v>0</v>
      </c>
      <c r="G199" s="229"/>
      <c r="H199" s="261"/>
      <c r="I199" s="114">
        <f t="shared" ref="I199:I203" si="268">G199+H199</f>
        <v>0</v>
      </c>
      <c r="J199" s="261"/>
      <c r="K199" s="60"/>
      <c r="L199" s="135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  <c r="R199" s="204"/>
      <c r="S199" s="204"/>
      <c r="T199" s="204"/>
    </row>
    <row r="200" spans="1:20" ht="24" hidden="1" x14ac:dyDescent="0.25">
      <c r="A200" s="38">
        <v>5129</v>
      </c>
      <c r="B200" s="57" t="s">
        <v>180</v>
      </c>
      <c r="C200" s="58">
        <f t="shared" si="185"/>
        <v>0</v>
      </c>
      <c r="D200" s="229"/>
      <c r="E200" s="60"/>
      <c r="F200" s="146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35">
        <f t="shared" si="269"/>
        <v>0</v>
      </c>
      <c r="M200" s="320"/>
      <c r="N200" s="60"/>
      <c r="O200" s="114">
        <f t="shared" si="270"/>
        <v>0</v>
      </c>
      <c r="P200" s="111"/>
      <c r="R200" s="204"/>
      <c r="S200" s="204"/>
      <c r="T200" s="204"/>
    </row>
    <row r="201" spans="1:20" hidden="1" x14ac:dyDescent="0.25">
      <c r="A201" s="112">
        <v>5130</v>
      </c>
      <c r="B201" s="57" t="s">
        <v>181</v>
      </c>
      <c r="C201" s="58">
        <f t="shared" si="185"/>
        <v>0</v>
      </c>
      <c r="D201" s="229"/>
      <c r="E201" s="60"/>
      <c r="F201" s="146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35">
        <f t="shared" si="269"/>
        <v>0</v>
      </c>
      <c r="M201" s="320"/>
      <c r="N201" s="60"/>
      <c r="O201" s="114">
        <f t="shared" si="270"/>
        <v>0</v>
      </c>
      <c r="P201" s="111"/>
      <c r="R201" s="204"/>
      <c r="S201" s="204"/>
      <c r="T201" s="204"/>
    </row>
    <row r="202" spans="1:20" hidden="1" x14ac:dyDescent="0.25">
      <c r="A202" s="112">
        <v>5140</v>
      </c>
      <c r="B202" s="57" t="s">
        <v>182</v>
      </c>
      <c r="C202" s="58">
        <f t="shared" si="185"/>
        <v>0</v>
      </c>
      <c r="D202" s="229"/>
      <c r="E202" s="60"/>
      <c r="F202" s="146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35">
        <f t="shared" si="269"/>
        <v>0</v>
      </c>
      <c r="M202" s="320"/>
      <c r="N202" s="60"/>
      <c r="O202" s="114">
        <f t="shared" si="270"/>
        <v>0</v>
      </c>
      <c r="P202" s="111"/>
      <c r="R202" s="204"/>
      <c r="S202" s="204"/>
      <c r="T202" s="204"/>
    </row>
    <row r="203" spans="1:20" ht="24" hidden="1" x14ac:dyDescent="0.25">
      <c r="A203" s="112">
        <v>5170</v>
      </c>
      <c r="B203" s="57" t="s">
        <v>183</v>
      </c>
      <c r="C203" s="58">
        <f t="shared" si="185"/>
        <v>0</v>
      </c>
      <c r="D203" s="229"/>
      <c r="E203" s="60"/>
      <c r="F203" s="146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35">
        <f t="shared" si="269"/>
        <v>0</v>
      </c>
      <c r="M203" s="320"/>
      <c r="N203" s="60"/>
      <c r="O203" s="114">
        <f t="shared" si="270"/>
        <v>0</v>
      </c>
      <c r="P203" s="111"/>
      <c r="R203" s="204"/>
      <c r="S203" s="204"/>
      <c r="T203" s="204"/>
    </row>
    <row r="204" spans="1:20" x14ac:dyDescent="0.25">
      <c r="A204" s="46">
        <v>5200</v>
      </c>
      <c r="B204" s="105" t="s">
        <v>184</v>
      </c>
      <c r="C204" s="47">
        <f t="shared" si="185"/>
        <v>3626</v>
      </c>
      <c r="D204" s="227">
        <f>D205+D215+D216+D225+D226+D227+D229</f>
        <v>3399</v>
      </c>
      <c r="E204" s="387">
        <f t="shared" ref="E204:F204" si="271">E205+E215+E216+E225+E226+E227+E229</f>
        <v>77</v>
      </c>
      <c r="F204" s="402">
        <f t="shared" si="271"/>
        <v>3476</v>
      </c>
      <c r="G204" s="227">
        <f>G205+G215+G216+G225+G226+G227+G229</f>
        <v>150</v>
      </c>
      <c r="H204" s="126">
        <f t="shared" ref="H204:I204" si="272">H205+H215+H216+H225+H226+H227+H229</f>
        <v>0</v>
      </c>
      <c r="I204" s="402">
        <f t="shared" si="272"/>
        <v>150</v>
      </c>
      <c r="J204" s="106">
        <f>J205+J215+J216+J225+J226+J227+J229</f>
        <v>0</v>
      </c>
      <c r="K204" s="387">
        <f t="shared" ref="K204:L204" si="273">K205+K215+K216+K225+K226+K227+K229</f>
        <v>0</v>
      </c>
      <c r="L204" s="402">
        <f t="shared" si="273"/>
        <v>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  <c r="R204" s="204"/>
      <c r="S204" s="204"/>
      <c r="T204" s="204"/>
    </row>
    <row r="205" spans="1:20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2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36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  <c r="R205" s="204"/>
      <c r="S205" s="204"/>
      <c r="T205" s="204"/>
    </row>
    <row r="206" spans="1:20" hidden="1" x14ac:dyDescent="0.25">
      <c r="A206" s="33">
        <v>5211</v>
      </c>
      <c r="B206" s="52" t="s">
        <v>186</v>
      </c>
      <c r="C206" s="53">
        <f t="shared" si="185"/>
        <v>0</v>
      </c>
      <c r="D206" s="228"/>
      <c r="E206" s="55"/>
      <c r="F206" s="283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39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  <c r="R206" s="204"/>
      <c r="S206" s="204"/>
      <c r="T206" s="204"/>
    </row>
    <row r="207" spans="1:20" hidden="1" x14ac:dyDescent="0.25">
      <c r="A207" s="38">
        <v>5212</v>
      </c>
      <c r="B207" s="57" t="s">
        <v>187</v>
      </c>
      <c r="C207" s="58">
        <f t="shared" si="185"/>
        <v>0</v>
      </c>
      <c r="D207" s="229"/>
      <c r="E207" s="60"/>
      <c r="F207" s="146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35">
        <f t="shared" si="281"/>
        <v>0</v>
      </c>
      <c r="M207" s="320"/>
      <c r="N207" s="60"/>
      <c r="O207" s="114">
        <f t="shared" si="282"/>
        <v>0</v>
      </c>
      <c r="P207" s="111"/>
      <c r="R207" s="204"/>
      <c r="S207" s="204"/>
      <c r="T207" s="204"/>
    </row>
    <row r="208" spans="1:20" hidden="1" x14ac:dyDescent="0.25">
      <c r="A208" s="38">
        <v>5213</v>
      </c>
      <c r="B208" s="57" t="s">
        <v>188</v>
      </c>
      <c r="C208" s="58">
        <f t="shared" si="185"/>
        <v>0</v>
      </c>
      <c r="D208" s="229"/>
      <c r="E208" s="60"/>
      <c r="F208" s="146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35">
        <f t="shared" si="281"/>
        <v>0</v>
      </c>
      <c r="M208" s="320"/>
      <c r="N208" s="60"/>
      <c r="O208" s="114">
        <f t="shared" si="282"/>
        <v>0</v>
      </c>
      <c r="P208" s="111"/>
      <c r="R208" s="204"/>
      <c r="S208" s="204"/>
      <c r="T208" s="204"/>
    </row>
    <row r="209" spans="1:20" hidden="1" x14ac:dyDescent="0.25">
      <c r="A209" s="38">
        <v>5214</v>
      </c>
      <c r="B209" s="57" t="s">
        <v>189</v>
      </c>
      <c r="C209" s="58">
        <f t="shared" si="185"/>
        <v>0</v>
      </c>
      <c r="D209" s="229"/>
      <c r="E209" s="60"/>
      <c r="F209" s="146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35">
        <f t="shared" si="281"/>
        <v>0</v>
      </c>
      <c r="M209" s="320"/>
      <c r="N209" s="60"/>
      <c r="O209" s="114">
        <f t="shared" si="282"/>
        <v>0</v>
      </c>
      <c r="P209" s="111"/>
      <c r="R209" s="204"/>
      <c r="S209" s="204"/>
      <c r="T209" s="204"/>
    </row>
    <row r="210" spans="1:20" hidden="1" x14ac:dyDescent="0.25">
      <c r="A210" s="38">
        <v>5215</v>
      </c>
      <c r="B210" s="57" t="s">
        <v>190</v>
      </c>
      <c r="C210" s="58">
        <f t="shared" si="185"/>
        <v>0</v>
      </c>
      <c r="D210" s="229"/>
      <c r="E210" s="60"/>
      <c r="F210" s="146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35">
        <f t="shared" si="281"/>
        <v>0</v>
      </c>
      <c r="M210" s="320"/>
      <c r="N210" s="60"/>
      <c r="O210" s="114">
        <f t="shared" si="282"/>
        <v>0</v>
      </c>
      <c r="P210" s="111"/>
      <c r="R210" s="204"/>
      <c r="S210" s="204"/>
      <c r="T210" s="204"/>
    </row>
    <row r="211" spans="1:20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/>
      <c r="E211" s="60"/>
      <c r="F211" s="146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35">
        <f t="shared" si="281"/>
        <v>0</v>
      </c>
      <c r="M211" s="320"/>
      <c r="N211" s="60"/>
      <c r="O211" s="114">
        <f t="shared" si="282"/>
        <v>0</v>
      </c>
      <c r="P211" s="111"/>
      <c r="R211" s="204"/>
      <c r="S211" s="204"/>
      <c r="T211" s="204"/>
    </row>
    <row r="212" spans="1:20" hidden="1" x14ac:dyDescent="0.25">
      <c r="A212" s="38">
        <v>5217</v>
      </c>
      <c r="B212" s="57" t="s">
        <v>192</v>
      </c>
      <c r="C212" s="58">
        <f t="shared" si="185"/>
        <v>0</v>
      </c>
      <c r="D212" s="229"/>
      <c r="E212" s="60"/>
      <c r="F212" s="146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35">
        <f t="shared" si="281"/>
        <v>0</v>
      </c>
      <c r="M212" s="320"/>
      <c r="N212" s="60"/>
      <c r="O212" s="114">
        <f t="shared" si="282"/>
        <v>0</v>
      </c>
      <c r="P212" s="111"/>
      <c r="R212" s="204"/>
      <c r="S212" s="204"/>
      <c r="T212" s="204"/>
    </row>
    <row r="213" spans="1:20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/>
      <c r="E213" s="60"/>
      <c r="F213" s="146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35">
        <f t="shared" si="281"/>
        <v>0</v>
      </c>
      <c r="M213" s="320"/>
      <c r="N213" s="60"/>
      <c r="O213" s="114">
        <f t="shared" si="282"/>
        <v>0</v>
      </c>
      <c r="P213" s="111"/>
      <c r="R213" s="204"/>
      <c r="S213" s="204"/>
      <c r="T213" s="204"/>
    </row>
    <row r="214" spans="1:20" hidden="1" x14ac:dyDescent="0.25">
      <c r="A214" s="38">
        <v>5219</v>
      </c>
      <c r="B214" s="57" t="s">
        <v>194</v>
      </c>
      <c r="C214" s="58">
        <f t="shared" si="283"/>
        <v>0</v>
      </c>
      <c r="D214" s="229"/>
      <c r="E214" s="60"/>
      <c r="F214" s="146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35">
        <f t="shared" si="281"/>
        <v>0</v>
      </c>
      <c r="M214" s="320"/>
      <c r="N214" s="60"/>
      <c r="O214" s="114">
        <f t="shared" si="282"/>
        <v>0</v>
      </c>
      <c r="P214" s="111"/>
      <c r="R214" s="204"/>
      <c r="S214" s="204"/>
      <c r="T214" s="204"/>
    </row>
    <row r="215" spans="1:20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/>
      <c r="E215" s="60"/>
      <c r="F215" s="146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35">
        <f t="shared" si="281"/>
        <v>0</v>
      </c>
      <c r="M215" s="320"/>
      <c r="N215" s="60"/>
      <c r="O215" s="114">
        <f t="shared" si="282"/>
        <v>0</v>
      </c>
      <c r="P215" s="111"/>
      <c r="R215" s="204"/>
      <c r="S215" s="204"/>
      <c r="T215" s="204"/>
    </row>
    <row r="216" spans="1:20" x14ac:dyDescent="0.25">
      <c r="A216" s="112">
        <v>5230</v>
      </c>
      <c r="B216" s="57" t="s">
        <v>196</v>
      </c>
      <c r="C216" s="58">
        <f t="shared" si="283"/>
        <v>3626</v>
      </c>
      <c r="D216" s="230">
        <f>SUM(D217:D224)</f>
        <v>3399</v>
      </c>
      <c r="E216" s="392">
        <f t="shared" ref="E216:F216" si="284">SUM(E217:E224)</f>
        <v>77</v>
      </c>
      <c r="F216" s="400">
        <f t="shared" si="284"/>
        <v>3476</v>
      </c>
      <c r="G216" s="230">
        <f>SUM(G217:G224)</f>
        <v>150</v>
      </c>
      <c r="H216" s="135">
        <f t="shared" ref="H216:I216" si="285">SUM(H217:H224)</f>
        <v>0</v>
      </c>
      <c r="I216" s="400">
        <f t="shared" si="285"/>
        <v>150</v>
      </c>
      <c r="J216" s="121">
        <f>SUM(J217:J224)</f>
        <v>0</v>
      </c>
      <c r="K216" s="392">
        <f t="shared" ref="K216:L216" si="286">SUM(K217:K224)</f>
        <v>0</v>
      </c>
      <c r="L216" s="400">
        <f t="shared" si="286"/>
        <v>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  <c r="R216" s="204"/>
      <c r="S216" s="204"/>
      <c r="T216" s="204"/>
    </row>
    <row r="217" spans="1:20" hidden="1" x14ac:dyDescent="0.25">
      <c r="A217" s="38">
        <v>5231</v>
      </c>
      <c r="B217" s="57" t="s">
        <v>197</v>
      </c>
      <c r="C217" s="58">
        <f t="shared" si="283"/>
        <v>0</v>
      </c>
      <c r="D217" s="229"/>
      <c r="E217" s="60"/>
      <c r="F217" s="146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35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  <c r="R217" s="204"/>
      <c r="S217" s="204"/>
      <c r="T217" s="204"/>
    </row>
    <row r="218" spans="1:20" x14ac:dyDescent="0.25">
      <c r="A218" s="38">
        <v>5232</v>
      </c>
      <c r="B218" s="57" t="s">
        <v>198</v>
      </c>
      <c r="C218" s="58">
        <f t="shared" si="283"/>
        <v>2876</v>
      </c>
      <c r="D218" s="229">
        <v>2799</v>
      </c>
      <c r="E218" s="389">
        <v>77</v>
      </c>
      <c r="F218" s="400">
        <f t="shared" si="288"/>
        <v>2876</v>
      </c>
      <c r="G218" s="229"/>
      <c r="H218" s="390"/>
      <c r="I218" s="400">
        <f t="shared" si="289"/>
        <v>0</v>
      </c>
      <c r="J218" s="261"/>
      <c r="K218" s="389"/>
      <c r="L218" s="400">
        <f t="shared" si="290"/>
        <v>0</v>
      </c>
      <c r="M218" s="320"/>
      <c r="N218" s="60"/>
      <c r="O218" s="114">
        <f t="shared" si="291"/>
        <v>0</v>
      </c>
      <c r="P218" s="367" t="s">
        <v>337</v>
      </c>
      <c r="R218" s="204"/>
      <c r="S218" s="204"/>
      <c r="T218" s="204"/>
    </row>
    <row r="219" spans="1:20" x14ac:dyDescent="0.25">
      <c r="A219" s="38">
        <v>5233</v>
      </c>
      <c r="B219" s="57" t="s">
        <v>199</v>
      </c>
      <c r="C219" s="58">
        <f t="shared" si="283"/>
        <v>150</v>
      </c>
      <c r="D219" s="229"/>
      <c r="E219" s="389"/>
      <c r="F219" s="400">
        <f t="shared" si="288"/>
        <v>0</v>
      </c>
      <c r="G219" s="229">
        <v>150</v>
      </c>
      <c r="H219" s="390"/>
      <c r="I219" s="400">
        <f t="shared" si="289"/>
        <v>150</v>
      </c>
      <c r="J219" s="261"/>
      <c r="K219" s="389"/>
      <c r="L219" s="400">
        <f t="shared" si="290"/>
        <v>0</v>
      </c>
      <c r="M219" s="320"/>
      <c r="N219" s="60"/>
      <c r="O219" s="114">
        <f t="shared" si="291"/>
        <v>0</v>
      </c>
      <c r="P219" s="111"/>
      <c r="R219" s="204"/>
      <c r="S219" s="204"/>
      <c r="T219" s="204"/>
    </row>
    <row r="220" spans="1:20" ht="24" hidden="1" x14ac:dyDescent="0.25">
      <c r="A220" s="38">
        <v>5234</v>
      </c>
      <c r="B220" s="57" t="s">
        <v>200</v>
      </c>
      <c r="C220" s="58">
        <f t="shared" si="283"/>
        <v>0</v>
      </c>
      <c r="D220" s="229"/>
      <c r="E220" s="60"/>
      <c r="F220" s="146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35">
        <f t="shared" si="290"/>
        <v>0</v>
      </c>
      <c r="M220" s="320"/>
      <c r="N220" s="60"/>
      <c r="O220" s="114">
        <f t="shared" si="291"/>
        <v>0</v>
      </c>
      <c r="P220" s="111"/>
      <c r="R220" s="204"/>
      <c r="S220" s="204"/>
      <c r="T220" s="204"/>
    </row>
    <row r="221" spans="1:20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/>
      <c r="E221" s="60"/>
      <c r="F221" s="146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35">
        <f t="shared" si="290"/>
        <v>0</v>
      </c>
      <c r="M221" s="320"/>
      <c r="N221" s="60"/>
      <c r="O221" s="114">
        <f t="shared" si="291"/>
        <v>0</v>
      </c>
      <c r="P221" s="111"/>
      <c r="R221" s="204"/>
      <c r="S221" s="204"/>
      <c r="T221" s="204"/>
    </row>
    <row r="222" spans="1:20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/>
      <c r="E222" s="60"/>
      <c r="F222" s="146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35">
        <f t="shared" si="290"/>
        <v>0</v>
      </c>
      <c r="M222" s="320"/>
      <c r="N222" s="60"/>
      <c r="O222" s="114">
        <f t="shared" si="291"/>
        <v>0</v>
      </c>
      <c r="P222" s="111"/>
      <c r="R222" s="204"/>
      <c r="S222" s="204"/>
      <c r="T222" s="204"/>
    </row>
    <row r="223" spans="1:20" ht="24" x14ac:dyDescent="0.25">
      <c r="A223" s="38">
        <v>5238</v>
      </c>
      <c r="B223" s="57" t="s">
        <v>203</v>
      </c>
      <c r="C223" s="58">
        <f t="shared" si="283"/>
        <v>600</v>
      </c>
      <c r="D223" s="229">
        <v>600</v>
      </c>
      <c r="E223" s="389"/>
      <c r="F223" s="400">
        <f t="shared" si="288"/>
        <v>600</v>
      </c>
      <c r="G223" s="229"/>
      <c r="H223" s="390"/>
      <c r="I223" s="400">
        <f t="shared" si="289"/>
        <v>0</v>
      </c>
      <c r="J223" s="261"/>
      <c r="K223" s="389"/>
      <c r="L223" s="400">
        <f t="shared" si="290"/>
        <v>0</v>
      </c>
      <c r="M223" s="320"/>
      <c r="N223" s="60"/>
      <c r="O223" s="114">
        <f t="shared" si="291"/>
        <v>0</v>
      </c>
      <c r="P223" s="111"/>
      <c r="R223" s="204"/>
      <c r="S223" s="204"/>
      <c r="T223" s="204"/>
    </row>
    <row r="224" spans="1:20" ht="24" hidden="1" x14ac:dyDescent="0.25">
      <c r="A224" s="38">
        <v>5239</v>
      </c>
      <c r="B224" s="57" t="s">
        <v>204</v>
      </c>
      <c r="C224" s="58">
        <f t="shared" si="283"/>
        <v>0</v>
      </c>
      <c r="D224" s="229"/>
      <c r="E224" s="60"/>
      <c r="F224" s="146">
        <f t="shared" si="288"/>
        <v>0</v>
      </c>
      <c r="G224" s="229"/>
      <c r="H224" s="261"/>
      <c r="I224" s="114">
        <f t="shared" si="289"/>
        <v>0</v>
      </c>
      <c r="J224" s="261"/>
      <c r="K224" s="60"/>
      <c r="L224" s="135">
        <f t="shared" si="290"/>
        <v>0</v>
      </c>
      <c r="M224" s="320"/>
      <c r="N224" s="60"/>
      <c r="O224" s="114">
        <f t="shared" si="291"/>
        <v>0</v>
      </c>
      <c r="P224" s="111"/>
      <c r="R224" s="204"/>
      <c r="S224" s="204"/>
      <c r="T224" s="204"/>
    </row>
    <row r="225" spans="1:20" ht="24" hidden="1" x14ac:dyDescent="0.25">
      <c r="A225" s="112">
        <v>5240</v>
      </c>
      <c r="B225" s="57" t="s">
        <v>205</v>
      </c>
      <c r="C225" s="58">
        <f t="shared" si="283"/>
        <v>0</v>
      </c>
      <c r="D225" s="229"/>
      <c r="E225" s="60"/>
      <c r="F225" s="146">
        <f t="shared" si="288"/>
        <v>0</v>
      </c>
      <c r="G225" s="229"/>
      <c r="H225" s="261"/>
      <c r="I225" s="114">
        <f t="shared" si="289"/>
        <v>0</v>
      </c>
      <c r="J225" s="261"/>
      <c r="K225" s="60"/>
      <c r="L225" s="135">
        <f t="shared" si="290"/>
        <v>0</v>
      </c>
      <c r="M225" s="320"/>
      <c r="N225" s="60"/>
      <c r="O225" s="114">
        <f t="shared" si="291"/>
        <v>0</v>
      </c>
      <c r="P225" s="111"/>
      <c r="R225" s="204"/>
      <c r="S225" s="204"/>
      <c r="T225" s="204"/>
    </row>
    <row r="226" spans="1:20" hidden="1" x14ac:dyDescent="0.25">
      <c r="A226" s="112">
        <v>5250</v>
      </c>
      <c r="B226" s="57" t="s">
        <v>206</v>
      </c>
      <c r="C226" s="58">
        <f t="shared" si="283"/>
        <v>0</v>
      </c>
      <c r="D226" s="229"/>
      <c r="E226" s="60"/>
      <c r="F226" s="146">
        <f t="shared" si="288"/>
        <v>0</v>
      </c>
      <c r="G226" s="229"/>
      <c r="H226" s="261"/>
      <c r="I226" s="114">
        <f t="shared" si="289"/>
        <v>0</v>
      </c>
      <c r="J226" s="261"/>
      <c r="K226" s="60"/>
      <c r="L226" s="135">
        <f t="shared" si="290"/>
        <v>0</v>
      </c>
      <c r="M226" s="320"/>
      <c r="N226" s="60"/>
      <c r="O226" s="114">
        <f t="shared" si="291"/>
        <v>0</v>
      </c>
      <c r="P226" s="111"/>
      <c r="R226" s="204"/>
      <c r="S226" s="204"/>
      <c r="T226" s="204"/>
    </row>
    <row r="227" spans="1:20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113">
        <f t="shared" ref="E227:F227" si="292">SUM(E228)</f>
        <v>0</v>
      </c>
      <c r="F227" s="146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5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  <c r="R227" s="204"/>
      <c r="S227" s="204"/>
      <c r="T227" s="204"/>
    </row>
    <row r="228" spans="1:20" ht="24" hidden="1" x14ac:dyDescent="0.25">
      <c r="A228" s="38">
        <v>5269</v>
      </c>
      <c r="B228" s="57" t="s">
        <v>208</v>
      </c>
      <c r="C228" s="58">
        <f t="shared" si="283"/>
        <v>0</v>
      </c>
      <c r="D228" s="229"/>
      <c r="E228" s="60"/>
      <c r="F228" s="146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35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  <c r="R228" s="204"/>
      <c r="S228" s="204"/>
      <c r="T228" s="204"/>
    </row>
    <row r="229" spans="1:20" ht="24" hidden="1" x14ac:dyDescent="0.25">
      <c r="A229" s="107">
        <v>5270</v>
      </c>
      <c r="B229" s="78" t="s">
        <v>209</v>
      </c>
      <c r="C229" s="84">
        <f t="shared" si="283"/>
        <v>0</v>
      </c>
      <c r="D229" s="231"/>
      <c r="E229" s="115"/>
      <c r="F229" s="282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36">
        <f t="shared" si="298"/>
        <v>0</v>
      </c>
      <c r="M229" s="321"/>
      <c r="N229" s="115"/>
      <c r="O229" s="109">
        <f t="shared" si="299"/>
        <v>0</v>
      </c>
      <c r="P229" s="116"/>
      <c r="R229" s="204"/>
      <c r="S229" s="204"/>
      <c r="T229" s="204"/>
    </row>
    <row r="230" spans="1:20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103">
        <f t="shared" ref="E230:F230" si="300">E231+E251+E259</f>
        <v>0</v>
      </c>
      <c r="F230" s="28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37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  <c r="R230" s="204"/>
      <c r="S230" s="204"/>
      <c r="T230" s="204"/>
    </row>
    <row r="231" spans="1:20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131">
        <f t="shared" ref="E231:F231" si="304">SUM(E232,E233,E235,E238,E244,E245,E246)</f>
        <v>0</v>
      </c>
      <c r="F231" s="284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138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  <c r="R231" s="204"/>
      <c r="S231" s="204"/>
      <c r="T231" s="204"/>
    </row>
    <row r="232" spans="1:20" ht="24" hidden="1" x14ac:dyDescent="0.25">
      <c r="A232" s="368">
        <v>6220</v>
      </c>
      <c r="B232" s="52" t="s">
        <v>212</v>
      </c>
      <c r="C232" s="53">
        <f t="shared" si="283"/>
        <v>0</v>
      </c>
      <c r="D232" s="228"/>
      <c r="E232" s="55"/>
      <c r="F232" s="283">
        <f>D232+E232</f>
        <v>0</v>
      </c>
      <c r="G232" s="228"/>
      <c r="H232" s="260"/>
      <c r="I232" s="120">
        <f>G232+H232</f>
        <v>0</v>
      </c>
      <c r="J232" s="260"/>
      <c r="K232" s="55"/>
      <c r="L232" s="139">
        <f>J232+K232</f>
        <v>0</v>
      </c>
      <c r="M232" s="319"/>
      <c r="N232" s="55"/>
      <c r="O232" s="120">
        <f>M232+N232</f>
        <v>0</v>
      </c>
      <c r="P232" s="110"/>
      <c r="R232" s="204"/>
      <c r="S232" s="204"/>
      <c r="T232" s="204"/>
    </row>
    <row r="233" spans="1:20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113">
        <f t="shared" si="308"/>
        <v>0</v>
      </c>
      <c r="F233" s="146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5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  <c r="R233" s="204"/>
      <c r="S233" s="204"/>
      <c r="T233" s="204"/>
    </row>
    <row r="234" spans="1:20" ht="24" hidden="1" x14ac:dyDescent="0.25">
      <c r="A234" s="38">
        <v>6239</v>
      </c>
      <c r="B234" s="52" t="s">
        <v>214</v>
      </c>
      <c r="C234" s="58">
        <f t="shared" si="283"/>
        <v>0</v>
      </c>
      <c r="D234" s="228"/>
      <c r="E234" s="55"/>
      <c r="F234" s="283">
        <f>D234+E234</f>
        <v>0</v>
      </c>
      <c r="G234" s="228"/>
      <c r="H234" s="260"/>
      <c r="I234" s="120">
        <f>G234+H234</f>
        <v>0</v>
      </c>
      <c r="J234" s="260"/>
      <c r="K234" s="55"/>
      <c r="L234" s="139">
        <f>J234+K234</f>
        <v>0</v>
      </c>
      <c r="M234" s="319"/>
      <c r="N234" s="55"/>
      <c r="O234" s="120">
        <f>M234+N234</f>
        <v>0</v>
      </c>
      <c r="P234" s="110"/>
      <c r="R234" s="204"/>
      <c r="S234" s="204"/>
      <c r="T234" s="204"/>
    </row>
    <row r="235" spans="1:20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113">
        <f t="shared" ref="E235:F235" si="309">SUM(E236:E237)</f>
        <v>0</v>
      </c>
      <c r="F235" s="146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5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  <c r="R235" s="204"/>
      <c r="S235" s="204"/>
      <c r="T235" s="204"/>
    </row>
    <row r="236" spans="1:20" hidden="1" x14ac:dyDescent="0.25">
      <c r="A236" s="38">
        <v>6241</v>
      </c>
      <c r="B236" s="57" t="s">
        <v>216</v>
      </c>
      <c r="C236" s="58">
        <f t="shared" si="283"/>
        <v>0</v>
      </c>
      <c r="D236" s="229"/>
      <c r="E236" s="60"/>
      <c r="F236" s="146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35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  <c r="R236" s="204"/>
      <c r="S236" s="204"/>
      <c r="T236" s="204"/>
    </row>
    <row r="237" spans="1:20" hidden="1" x14ac:dyDescent="0.25">
      <c r="A237" s="38">
        <v>6242</v>
      </c>
      <c r="B237" s="57" t="s">
        <v>217</v>
      </c>
      <c r="C237" s="58">
        <f t="shared" si="283"/>
        <v>0</v>
      </c>
      <c r="D237" s="229"/>
      <c r="E237" s="60"/>
      <c r="F237" s="146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35">
        <f t="shared" si="315"/>
        <v>0</v>
      </c>
      <c r="M237" s="320"/>
      <c r="N237" s="60"/>
      <c r="O237" s="114">
        <f t="shared" si="316"/>
        <v>0</v>
      </c>
      <c r="P237" s="111"/>
      <c r="R237" s="204"/>
      <c r="S237" s="204"/>
      <c r="T237" s="204"/>
    </row>
    <row r="238" spans="1:20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113">
        <f t="shared" ref="E238:F238" si="317">SUM(E239:E243)</f>
        <v>0</v>
      </c>
      <c r="F238" s="146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5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  <c r="R238" s="204"/>
      <c r="S238" s="204"/>
      <c r="T238" s="204"/>
    </row>
    <row r="239" spans="1:20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/>
      <c r="E239" s="60"/>
      <c r="F239" s="146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35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  <c r="R239" s="204"/>
      <c r="S239" s="204"/>
      <c r="T239" s="204"/>
    </row>
    <row r="240" spans="1:20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/>
      <c r="E240" s="60"/>
      <c r="F240" s="146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35">
        <f t="shared" si="323"/>
        <v>0</v>
      </c>
      <c r="M240" s="320"/>
      <c r="N240" s="60"/>
      <c r="O240" s="114">
        <f t="shared" si="324"/>
        <v>0</v>
      </c>
      <c r="P240" s="111"/>
      <c r="R240" s="204"/>
      <c r="S240" s="204"/>
      <c r="T240" s="204"/>
    </row>
    <row r="241" spans="1:20" ht="24" hidden="1" x14ac:dyDescent="0.25">
      <c r="A241" s="38">
        <v>6254</v>
      </c>
      <c r="B241" s="57" t="s">
        <v>221</v>
      </c>
      <c r="C241" s="58">
        <f t="shared" si="283"/>
        <v>0</v>
      </c>
      <c r="D241" s="229"/>
      <c r="E241" s="60"/>
      <c r="F241" s="146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35">
        <f t="shared" si="323"/>
        <v>0</v>
      </c>
      <c r="M241" s="320"/>
      <c r="N241" s="60"/>
      <c r="O241" s="114">
        <f t="shared" si="324"/>
        <v>0</v>
      </c>
      <c r="P241" s="111"/>
      <c r="R241" s="204"/>
      <c r="S241" s="204"/>
      <c r="T241" s="204"/>
    </row>
    <row r="242" spans="1:20" ht="24" hidden="1" x14ac:dyDescent="0.25">
      <c r="A242" s="38">
        <v>6255</v>
      </c>
      <c r="B242" s="57" t="s">
        <v>222</v>
      </c>
      <c r="C242" s="58">
        <f t="shared" si="283"/>
        <v>0</v>
      </c>
      <c r="D242" s="229"/>
      <c r="E242" s="60"/>
      <c r="F242" s="146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35">
        <f t="shared" si="323"/>
        <v>0</v>
      </c>
      <c r="M242" s="320"/>
      <c r="N242" s="60"/>
      <c r="O242" s="114">
        <f t="shared" si="324"/>
        <v>0</v>
      </c>
      <c r="P242" s="111"/>
      <c r="R242" s="204"/>
      <c r="S242" s="204"/>
      <c r="T242" s="204"/>
    </row>
    <row r="243" spans="1:20" hidden="1" x14ac:dyDescent="0.25">
      <c r="A243" s="38">
        <v>6259</v>
      </c>
      <c r="B243" s="57" t="s">
        <v>223</v>
      </c>
      <c r="C243" s="58">
        <f t="shared" si="283"/>
        <v>0</v>
      </c>
      <c r="D243" s="229"/>
      <c r="E243" s="60"/>
      <c r="F243" s="146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35">
        <f t="shared" si="323"/>
        <v>0</v>
      </c>
      <c r="M243" s="320"/>
      <c r="N243" s="60"/>
      <c r="O243" s="114">
        <f t="shared" si="324"/>
        <v>0</v>
      </c>
      <c r="P243" s="111"/>
      <c r="R243" s="204"/>
      <c r="S243" s="204"/>
      <c r="T243" s="204"/>
    </row>
    <row r="244" spans="1:20" ht="24" hidden="1" x14ac:dyDescent="0.25">
      <c r="A244" s="112">
        <v>6260</v>
      </c>
      <c r="B244" s="57" t="s">
        <v>224</v>
      </c>
      <c r="C244" s="58">
        <f t="shared" si="283"/>
        <v>0</v>
      </c>
      <c r="D244" s="229"/>
      <c r="E244" s="60"/>
      <c r="F244" s="146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35">
        <f t="shared" si="323"/>
        <v>0</v>
      </c>
      <c r="M244" s="320"/>
      <c r="N244" s="60"/>
      <c r="O244" s="114">
        <f t="shared" si="324"/>
        <v>0</v>
      </c>
      <c r="P244" s="111"/>
      <c r="R244" s="204"/>
      <c r="S244" s="204"/>
      <c r="T244" s="204"/>
    </row>
    <row r="245" spans="1:20" hidden="1" x14ac:dyDescent="0.25">
      <c r="A245" s="112">
        <v>6270</v>
      </c>
      <c r="B245" s="57" t="s">
        <v>225</v>
      </c>
      <c r="C245" s="58">
        <f t="shared" si="283"/>
        <v>0</v>
      </c>
      <c r="D245" s="229"/>
      <c r="E245" s="60"/>
      <c r="F245" s="146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35">
        <f t="shared" si="323"/>
        <v>0</v>
      </c>
      <c r="M245" s="320"/>
      <c r="N245" s="60"/>
      <c r="O245" s="114">
        <f t="shared" si="324"/>
        <v>0</v>
      </c>
      <c r="P245" s="111"/>
      <c r="R245" s="204"/>
      <c r="S245" s="204"/>
      <c r="T245" s="204"/>
    </row>
    <row r="246" spans="1:20" ht="24" hidden="1" x14ac:dyDescent="0.25">
      <c r="A246" s="368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119">
        <f t="shared" ref="E246:O246" si="325">SUM(E247:E250)</f>
        <v>0</v>
      </c>
      <c r="F246" s="283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39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  <c r="R246" s="204"/>
      <c r="S246" s="204"/>
      <c r="T246" s="204"/>
    </row>
    <row r="247" spans="1:20" hidden="1" x14ac:dyDescent="0.25">
      <c r="A247" s="38">
        <v>6291</v>
      </c>
      <c r="B247" s="57" t="s">
        <v>227</v>
      </c>
      <c r="C247" s="58">
        <f t="shared" si="283"/>
        <v>0</v>
      </c>
      <c r="D247" s="229"/>
      <c r="E247" s="60"/>
      <c r="F247" s="146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35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  <c r="R247" s="204"/>
      <c r="S247" s="204"/>
      <c r="T247" s="204"/>
    </row>
    <row r="248" spans="1:20" hidden="1" x14ac:dyDescent="0.25">
      <c r="A248" s="38">
        <v>6292</v>
      </c>
      <c r="B248" s="57" t="s">
        <v>228</v>
      </c>
      <c r="C248" s="58">
        <f t="shared" si="283"/>
        <v>0</v>
      </c>
      <c r="D248" s="229"/>
      <c r="E248" s="60"/>
      <c r="F248" s="146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35">
        <f t="shared" si="328"/>
        <v>0</v>
      </c>
      <c r="M248" s="320"/>
      <c r="N248" s="60"/>
      <c r="O248" s="114">
        <f t="shared" si="329"/>
        <v>0</v>
      </c>
      <c r="P248" s="111"/>
      <c r="R248" s="204"/>
      <c r="S248" s="204"/>
      <c r="T248" s="204"/>
    </row>
    <row r="249" spans="1:20" ht="72" hidden="1" x14ac:dyDescent="0.25">
      <c r="A249" s="38">
        <v>6296</v>
      </c>
      <c r="B249" s="57" t="s">
        <v>229</v>
      </c>
      <c r="C249" s="58">
        <f t="shared" si="283"/>
        <v>0</v>
      </c>
      <c r="D249" s="229"/>
      <c r="E249" s="60"/>
      <c r="F249" s="146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35">
        <f t="shared" si="328"/>
        <v>0</v>
      </c>
      <c r="M249" s="320"/>
      <c r="N249" s="60"/>
      <c r="O249" s="114">
        <f t="shared" si="329"/>
        <v>0</v>
      </c>
      <c r="P249" s="111"/>
      <c r="R249" s="204"/>
      <c r="S249" s="204"/>
      <c r="T249" s="204"/>
    </row>
    <row r="250" spans="1:20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/>
      <c r="E250" s="60"/>
      <c r="F250" s="146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35">
        <f t="shared" si="328"/>
        <v>0</v>
      </c>
      <c r="M250" s="320"/>
      <c r="N250" s="60"/>
      <c r="O250" s="114">
        <f t="shared" si="329"/>
        <v>0</v>
      </c>
      <c r="P250" s="111"/>
      <c r="R250" s="204"/>
      <c r="S250" s="204"/>
      <c r="T250" s="204"/>
    </row>
    <row r="251" spans="1:20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50">
        <f t="shared" ref="E251:O251" si="330">SUM(E252,E257,E258)</f>
        <v>0</v>
      </c>
      <c r="F251" s="281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  <c r="R251" s="204"/>
      <c r="S251" s="204"/>
      <c r="T251" s="204"/>
    </row>
    <row r="252" spans="1:20" ht="24" hidden="1" x14ac:dyDescent="0.25">
      <c r="A252" s="368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119">
        <f t="shared" ref="E252:O252" si="331">SUM(E253:E256)</f>
        <v>0</v>
      </c>
      <c r="F252" s="283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39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  <c r="R252" s="204"/>
      <c r="S252" s="204"/>
      <c r="T252" s="204"/>
    </row>
    <row r="253" spans="1:20" hidden="1" x14ac:dyDescent="0.25">
      <c r="A253" s="38">
        <v>6322</v>
      </c>
      <c r="B253" s="57" t="s">
        <v>232</v>
      </c>
      <c r="C253" s="58">
        <f t="shared" si="283"/>
        <v>0</v>
      </c>
      <c r="D253" s="229"/>
      <c r="E253" s="60"/>
      <c r="F253" s="146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35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  <c r="R253" s="204"/>
      <c r="S253" s="204"/>
      <c r="T253" s="204"/>
    </row>
    <row r="254" spans="1:20" ht="24" hidden="1" x14ac:dyDescent="0.25">
      <c r="A254" s="38">
        <v>6323</v>
      </c>
      <c r="B254" s="57" t="s">
        <v>233</v>
      </c>
      <c r="C254" s="58">
        <f t="shared" si="283"/>
        <v>0</v>
      </c>
      <c r="D254" s="229"/>
      <c r="E254" s="60"/>
      <c r="F254" s="146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35">
        <f t="shared" si="334"/>
        <v>0</v>
      </c>
      <c r="M254" s="320"/>
      <c r="N254" s="60"/>
      <c r="O254" s="114">
        <f t="shared" si="335"/>
        <v>0</v>
      </c>
      <c r="P254" s="111"/>
      <c r="R254" s="204"/>
      <c r="S254" s="204"/>
      <c r="T254" s="204"/>
    </row>
    <row r="255" spans="1:20" ht="24" hidden="1" x14ac:dyDescent="0.25">
      <c r="A255" s="38">
        <v>6324</v>
      </c>
      <c r="B255" s="57" t="s">
        <v>287</v>
      </c>
      <c r="C255" s="58">
        <f t="shared" si="283"/>
        <v>0</v>
      </c>
      <c r="D255" s="229"/>
      <c r="E255" s="60"/>
      <c r="F255" s="146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35">
        <f t="shared" si="334"/>
        <v>0</v>
      </c>
      <c r="M255" s="320"/>
      <c r="N255" s="60"/>
      <c r="O255" s="114">
        <f t="shared" si="335"/>
        <v>0</v>
      </c>
      <c r="P255" s="111"/>
      <c r="R255" s="204"/>
      <c r="S255" s="204"/>
      <c r="T255" s="204"/>
    </row>
    <row r="256" spans="1:20" hidden="1" x14ac:dyDescent="0.25">
      <c r="A256" s="33">
        <v>6329</v>
      </c>
      <c r="B256" s="52" t="s">
        <v>288</v>
      </c>
      <c r="C256" s="53">
        <f t="shared" si="283"/>
        <v>0</v>
      </c>
      <c r="D256" s="228"/>
      <c r="E256" s="55"/>
      <c r="F256" s="283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39">
        <f t="shared" si="334"/>
        <v>0</v>
      </c>
      <c r="M256" s="319"/>
      <c r="N256" s="55"/>
      <c r="O256" s="120">
        <f t="shared" si="335"/>
        <v>0</v>
      </c>
      <c r="P256" s="110"/>
      <c r="R256" s="204"/>
      <c r="S256" s="204"/>
      <c r="T256" s="204"/>
    </row>
    <row r="257" spans="1:20" ht="24" hidden="1" x14ac:dyDescent="0.25">
      <c r="A257" s="142">
        <v>6330</v>
      </c>
      <c r="B257" s="143" t="s">
        <v>234</v>
      </c>
      <c r="C257" s="127">
        <f t="shared" si="283"/>
        <v>0</v>
      </c>
      <c r="D257" s="234"/>
      <c r="E257" s="129"/>
      <c r="F257" s="141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140">
        <f t="shared" si="334"/>
        <v>0</v>
      </c>
      <c r="M257" s="323"/>
      <c r="N257" s="129"/>
      <c r="O257" s="305">
        <f t="shared" si="335"/>
        <v>0</v>
      </c>
      <c r="P257" s="156"/>
      <c r="R257" s="204"/>
      <c r="S257" s="204"/>
      <c r="T257" s="204"/>
    </row>
    <row r="258" spans="1:20" hidden="1" x14ac:dyDescent="0.25">
      <c r="A258" s="112">
        <v>6360</v>
      </c>
      <c r="B258" s="57" t="s">
        <v>235</v>
      </c>
      <c r="C258" s="58">
        <f t="shared" si="283"/>
        <v>0</v>
      </c>
      <c r="D258" s="229"/>
      <c r="E258" s="60"/>
      <c r="F258" s="146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35">
        <f t="shared" si="334"/>
        <v>0</v>
      </c>
      <c r="M258" s="320"/>
      <c r="N258" s="60"/>
      <c r="O258" s="114">
        <f t="shared" si="335"/>
        <v>0</v>
      </c>
      <c r="P258" s="111"/>
      <c r="R258" s="204"/>
      <c r="S258" s="204"/>
      <c r="T258" s="204"/>
    </row>
    <row r="259" spans="1:20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50">
        <f t="shared" ref="E259:O259" si="336">SUM(E260,E264)</f>
        <v>0</v>
      </c>
      <c r="F259" s="281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  <c r="R259" s="204"/>
      <c r="S259" s="204"/>
      <c r="T259" s="204"/>
    </row>
    <row r="260" spans="1:20" ht="24" hidden="1" x14ac:dyDescent="0.25">
      <c r="A260" s="368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119">
        <f t="shared" ref="E260:O260" si="337">SUM(E261:E263)</f>
        <v>0</v>
      </c>
      <c r="F260" s="283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39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  <c r="R260" s="204"/>
      <c r="S260" s="204"/>
      <c r="T260" s="204"/>
    </row>
    <row r="261" spans="1:20" hidden="1" x14ac:dyDescent="0.25">
      <c r="A261" s="38">
        <v>6411</v>
      </c>
      <c r="B261" s="145" t="s">
        <v>238</v>
      </c>
      <c r="C261" s="58">
        <f t="shared" si="283"/>
        <v>0</v>
      </c>
      <c r="D261" s="229"/>
      <c r="E261" s="60"/>
      <c r="F261" s="146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35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  <c r="R261" s="204"/>
      <c r="S261" s="204"/>
      <c r="T261" s="204"/>
    </row>
    <row r="262" spans="1:20" ht="36" hidden="1" x14ac:dyDescent="0.25">
      <c r="A262" s="38">
        <v>6412</v>
      </c>
      <c r="B262" s="57" t="s">
        <v>239</v>
      </c>
      <c r="C262" s="58">
        <f t="shared" si="283"/>
        <v>0</v>
      </c>
      <c r="D262" s="229"/>
      <c r="E262" s="60"/>
      <c r="F262" s="146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35">
        <f t="shared" si="340"/>
        <v>0</v>
      </c>
      <c r="M262" s="320"/>
      <c r="N262" s="60"/>
      <c r="O262" s="114">
        <f t="shared" si="341"/>
        <v>0</v>
      </c>
      <c r="P262" s="111"/>
      <c r="R262" s="204"/>
      <c r="S262" s="204"/>
      <c r="T262" s="204"/>
    </row>
    <row r="263" spans="1:20" ht="36" hidden="1" x14ac:dyDescent="0.25">
      <c r="A263" s="38">
        <v>6419</v>
      </c>
      <c r="B263" s="57" t="s">
        <v>240</v>
      </c>
      <c r="C263" s="58">
        <f t="shared" si="283"/>
        <v>0</v>
      </c>
      <c r="D263" s="229"/>
      <c r="E263" s="60"/>
      <c r="F263" s="146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35">
        <f t="shared" si="340"/>
        <v>0</v>
      </c>
      <c r="M263" s="320"/>
      <c r="N263" s="60"/>
      <c r="O263" s="114">
        <f t="shared" si="341"/>
        <v>0</v>
      </c>
      <c r="P263" s="111"/>
      <c r="R263" s="204"/>
      <c r="S263" s="204"/>
      <c r="T263" s="204"/>
    </row>
    <row r="264" spans="1:20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113">
        <f t="shared" ref="E264:F264" si="342">SUM(E265:E268)</f>
        <v>0</v>
      </c>
      <c r="F264" s="146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5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  <c r="R264" s="204"/>
      <c r="S264" s="204"/>
      <c r="T264" s="204"/>
    </row>
    <row r="265" spans="1:20" hidden="1" x14ac:dyDescent="0.25">
      <c r="A265" s="38">
        <v>6421</v>
      </c>
      <c r="B265" s="57" t="s">
        <v>242</v>
      </c>
      <c r="C265" s="58">
        <f t="shared" si="283"/>
        <v>0</v>
      </c>
      <c r="D265" s="229"/>
      <c r="E265" s="60"/>
      <c r="F265" s="146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35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  <c r="R265" s="204"/>
      <c r="S265" s="204"/>
      <c r="T265" s="204"/>
    </row>
    <row r="266" spans="1:20" hidden="1" x14ac:dyDescent="0.25">
      <c r="A266" s="38">
        <v>6422</v>
      </c>
      <c r="B266" s="57" t="s">
        <v>243</v>
      </c>
      <c r="C266" s="58">
        <f t="shared" si="283"/>
        <v>0</v>
      </c>
      <c r="D266" s="229"/>
      <c r="E266" s="60"/>
      <c r="F266" s="146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35">
        <f t="shared" si="348"/>
        <v>0</v>
      </c>
      <c r="M266" s="320"/>
      <c r="N266" s="60"/>
      <c r="O266" s="114">
        <f t="shared" si="349"/>
        <v>0</v>
      </c>
      <c r="P266" s="111"/>
      <c r="R266" s="204"/>
      <c r="S266" s="204"/>
      <c r="T266" s="204"/>
    </row>
    <row r="267" spans="1:20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/>
      <c r="E267" s="60"/>
      <c r="F267" s="146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35">
        <f t="shared" si="348"/>
        <v>0</v>
      </c>
      <c r="M267" s="320"/>
      <c r="N267" s="60"/>
      <c r="O267" s="114">
        <f t="shared" si="349"/>
        <v>0</v>
      </c>
      <c r="P267" s="111"/>
      <c r="R267" s="204"/>
      <c r="S267" s="204"/>
      <c r="T267" s="204"/>
    </row>
    <row r="268" spans="1:20" ht="36" hidden="1" x14ac:dyDescent="0.25">
      <c r="A268" s="38">
        <v>6424</v>
      </c>
      <c r="B268" s="57" t="s">
        <v>245</v>
      </c>
      <c r="C268" s="58">
        <f t="shared" si="283"/>
        <v>0</v>
      </c>
      <c r="D268" s="229"/>
      <c r="E268" s="60"/>
      <c r="F268" s="146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35">
        <f t="shared" si="348"/>
        <v>0</v>
      </c>
      <c r="M268" s="320"/>
      <c r="N268" s="60"/>
      <c r="O268" s="114">
        <f t="shared" si="349"/>
        <v>0</v>
      </c>
      <c r="P268" s="111"/>
      <c r="R268" s="204"/>
      <c r="S268" s="204"/>
      <c r="T268" s="204"/>
    </row>
    <row r="269" spans="1:20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481">
        <f t="shared" ref="E269:F269" si="350">SUM(E270,E281)</f>
        <v>0</v>
      </c>
      <c r="F269" s="48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149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  <c r="R269" s="204"/>
      <c r="S269" s="204"/>
      <c r="T269" s="204"/>
    </row>
    <row r="270" spans="1:20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50">
        <f t="shared" ref="E270:F270" si="354">SUM(E271,E272,E275,E276,E280)</f>
        <v>0</v>
      </c>
      <c r="F270" s="281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  <c r="R270" s="204"/>
      <c r="S270" s="204"/>
      <c r="T270" s="204"/>
    </row>
    <row r="271" spans="1:20" ht="24" hidden="1" x14ac:dyDescent="0.25">
      <c r="A271" s="368">
        <v>7210</v>
      </c>
      <c r="B271" s="52" t="s">
        <v>248</v>
      </c>
      <c r="C271" s="53">
        <f t="shared" si="283"/>
        <v>0</v>
      </c>
      <c r="D271" s="228"/>
      <c r="E271" s="55"/>
      <c r="F271" s="283">
        <f>D271+E271</f>
        <v>0</v>
      </c>
      <c r="G271" s="228"/>
      <c r="H271" s="260"/>
      <c r="I271" s="120">
        <f>G271+H271</f>
        <v>0</v>
      </c>
      <c r="J271" s="260"/>
      <c r="K271" s="55"/>
      <c r="L271" s="139">
        <f>J271+K271</f>
        <v>0</v>
      </c>
      <c r="M271" s="319"/>
      <c r="N271" s="55"/>
      <c r="O271" s="120">
        <f>M271+N271</f>
        <v>0</v>
      </c>
      <c r="P271" s="110"/>
      <c r="R271" s="204"/>
      <c r="S271" s="204"/>
      <c r="T271" s="204"/>
    </row>
    <row r="272" spans="1:20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113">
        <f t="shared" ref="E272:F272" si="358">SUM(E273:E274)</f>
        <v>0</v>
      </c>
      <c r="F272" s="146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5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  <c r="R272" s="204"/>
      <c r="S272" s="204"/>
      <c r="T272" s="204"/>
    </row>
    <row r="273" spans="1:20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/>
      <c r="E273" s="60"/>
      <c r="F273" s="146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35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  <c r="R273" s="204"/>
      <c r="S273" s="204"/>
      <c r="T273" s="204"/>
    </row>
    <row r="274" spans="1:20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/>
      <c r="E274" s="60"/>
      <c r="F274" s="146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35">
        <f t="shared" si="364"/>
        <v>0</v>
      </c>
      <c r="M274" s="320"/>
      <c r="N274" s="60"/>
      <c r="O274" s="114">
        <f t="shared" si="365"/>
        <v>0</v>
      </c>
      <c r="P274" s="111"/>
      <c r="R274" s="204"/>
      <c r="S274" s="204"/>
      <c r="T274" s="204"/>
    </row>
    <row r="275" spans="1:20" ht="24" hidden="1" x14ac:dyDescent="0.25">
      <c r="A275" s="112">
        <v>7230</v>
      </c>
      <c r="B275" s="57" t="s">
        <v>292</v>
      </c>
      <c r="C275" s="58">
        <f t="shared" si="283"/>
        <v>0</v>
      </c>
      <c r="D275" s="229"/>
      <c r="E275" s="60"/>
      <c r="F275" s="146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35">
        <f t="shared" si="364"/>
        <v>0</v>
      </c>
      <c r="M275" s="320"/>
      <c r="N275" s="60"/>
      <c r="O275" s="114">
        <f t="shared" si="365"/>
        <v>0</v>
      </c>
      <c r="P275" s="111"/>
      <c r="R275" s="204"/>
      <c r="S275" s="204"/>
      <c r="T275" s="204"/>
    </row>
    <row r="276" spans="1:20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O276" si="366">SUM(D277:D279)</f>
        <v>0</v>
      </c>
      <c r="E276" s="113">
        <f t="shared" si="366"/>
        <v>0</v>
      </c>
      <c r="F276" s="146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L276" si="367">SUM(K277:K279)</f>
        <v>0</v>
      </c>
      <c r="L276" s="135">
        <f t="shared" si="367"/>
        <v>0</v>
      </c>
      <c r="M276" s="58">
        <f t="shared" si="366"/>
        <v>0</v>
      </c>
      <c r="N276" s="113">
        <f t="shared" si="366"/>
        <v>0</v>
      </c>
      <c r="O276" s="114">
        <f t="shared" si="366"/>
        <v>0</v>
      </c>
      <c r="P276" s="111"/>
      <c r="R276" s="204"/>
      <c r="S276" s="204"/>
      <c r="T276" s="204"/>
    </row>
    <row r="277" spans="1:20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/>
      <c r="E277" s="60"/>
      <c r="F277" s="146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35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  <c r="R277" s="204"/>
      <c r="S277" s="204"/>
      <c r="T277" s="204"/>
    </row>
    <row r="278" spans="1:20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/>
      <c r="E278" s="60"/>
      <c r="F278" s="146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35">
        <f t="shared" si="371"/>
        <v>0</v>
      </c>
      <c r="M278" s="320"/>
      <c r="N278" s="60"/>
      <c r="O278" s="114">
        <f t="shared" si="372"/>
        <v>0</v>
      </c>
      <c r="P278" s="111"/>
      <c r="R278" s="204"/>
      <c r="S278" s="204"/>
      <c r="T278" s="204"/>
    </row>
    <row r="279" spans="1:20" ht="36" hidden="1" x14ac:dyDescent="0.25">
      <c r="A279" s="38">
        <v>7247</v>
      </c>
      <c r="B279" s="57" t="s">
        <v>309</v>
      </c>
      <c r="C279" s="58">
        <f t="shared" si="368"/>
        <v>0</v>
      </c>
      <c r="D279" s="229"/>
      <c r="E279" s="60"/>
      <c r="F279" s="146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35">
        <f t="shared" si="371"/>
        <v>0</v>
      </c>
      <c r="M279" s="320"/>
      <c r="N279" s="60"/>
      <c r="O279" s="114">
        <f t="shared" si="372"/>
        <v>0</v>
      </c>
      <c r="P279" s="111"/>
      <c r="R279" s="204"/>
      <c r="S279" s="204"/>
      <c r="T279" s="204"/>
    </row>
    <row r="280" spans="1:20" ht="24" hidden="1" x14ac:dyDescent="0.25">
      <c r="A280" s="368">
        <v>7260</v>
      </c>
      <c r="B280" s="52" t="s">
        <v>255</v>
      </c>
      <c r="C280" s="53">
        <f t="shared" si="368"/>
        <v>0</v>
      </c>
      <c r="D280" s="228"/>
      <c r="E280" s="55"/>
      <c r="F280" s="283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39">
        <f t="shared" si="371"/>
        <v>0</v>
      </c>
      <c r="M280" s="319"/>
      <c r="N280" s="55"/>
      <c r="O280" s="120">
        <f t="shared" si="372"/>
        <v>0</v>
      </c>
      <c r="P280" s="110"/>
      <c r="R280" s="204"/>
      <c r="S280" s="204"/>
      <c r="T280" s="204"/>
    </row>
    <row r="281" spans="1:20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165">
        <f t="shared" si="373"/>
        <v>0</v>
      </c>
      <c r="F281" s="285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200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  <c r="R281" s="204"/>
      <c r="S281" s="204"/>
      <c r="T281" s="204"/>
    </row>
    <row r="282" spans="1:20" hidden="1" x14ac:dyDescent="0.25">
      <c r="A282" s="107">
        <v>7720</v>
      </c>
      <c r="B282" s="52" t="s">
        <v>285</v>
      </c>
      <c r="C282" s="64">
        <f t="shared" si="368"/>
        <v>0</v>
      </c>
      <c r="D282" s="238"/>
      <c r="E282" s="66"/>
      <c r="F282" s="144">
        <f>D282+E282</f>
        <v>0</v>
      </c>
      <c r="G282" s="238"/>
      <c r="H282" s="269"/>
      <c r="I282" s="304">
        <f>G282+H282</f>
        <v>0</v>
      </c>
      <c r="J282" s="269"/>
      <c r="K282" s="66"/>
      <c r="L282" s="199">
        <f>J282+K282</f>
        <v>0</v>
      </c>
      <c r="M282" s="326"/>
      <c r="N282" s="66"/>
      <c r="O282" s="304">
        <f>M282+N282</f>
        <v>0</v>
      </c>
      <c r="P282" s="153"/>
      <c r="R282" s="204"/>
      <c r="S282" s="204"/>
      <c r="T282" s="204"/>
    </row>
    <row r="283" spans="1:20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113">
        <f t="shared" ref="E283:F283" si="374">SUM(E284:E285)</f>
        <v>0</v>
      </c>
      <c r="F283" s="146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5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  <c r="R283" s="204"/>
      <c r="S283" s="204"/>
      <c r="T283" s="204"/>
    </row>
    <row r="284" spans="1:20" hidden="1" x14ac:dyDescent="0.25">
      <c r="A284" s="145" t="s">
        <v>257</v>
      </c>
      <c r="B284" s="38" t="s">
        <v>258</v>
      </c>
      <c r="C284" s="58">
        <f t="shared" si="368"/>
        <v>0</v>
      </c>
      <c r="D284" s="229"/>
      <c r="E284" s="60"/>
      <c r="F284" s="146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35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  <c r="R284" s="204"/>
      <c r="S284" s="204"/>
      <c r="T284" s="204"/>
    </row>
    <row r="285" spans="1:20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/>
      <c r="E285" s="55"/>
      <c r="F285" s="283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39">
        <f t="shared" si="380"/>
        <v>0</v>
      </c>
      <c r="M285" s="319"/>
      <c r="N285" s="55"/>
      <c r="O285" s="120">
        <f t="shared" si="381"/>
        <v>0</v>
      </c>
      <c r="P285" s="110"/>
      <c r="R285" s="204"/>
      <c r="S285" s="204"/>
      <c r="T285" s="204"/>
    </row>
    <row r="286" spans="1:20" ht="12.75" thickBot="1" x14ac:dyDescent="0.3">
      <c r="A286" s="172"/>
      <c r="B286" s="172" t="s">
        <v>261</v>
      </c>
      <c r="C286" s="308">
        <f t="shared" si="368"/>
        <v>414909</v>
      </c>
      <c r="D286" s="239">
        <f t="shared" ref="D286:O286" si="382">SUM(D283,D269,D230,D195,D187,D173,D75,D53)</f>
        <v>393611</v>
      </c>
      <c r="E286" s="394">
        <f t="shared" si="382"/>
        <v>0</v>
      </c>
      <c r="F286" s="413">
        <f t="shared" si="382"/>
        <v>393611</v>
      </c>
      <c r="G286" s="239">
        <f t="shared" si="382"/>
        <v>21112</v>
      </c>
      <c r="H286" s="207">
        <f t="shared" si="382"/>
        <v>0</v>
      </c>
      <c r="I286" s="413">
        <f t="shared" si="382"/>
        <v>21112</v>
      </c>
      <c r="J286" s="174">
        <f t="shared" si="382"/>
        <v>186</v>
      </c>
      <c r="K286" s="394">
        <f t="shared" si="382"/>
        <v>0</v>
      </c>
      <c r="L286" s="413">
        <f t="shared" si="382"/>
        <v>186</v>
      </c>
      <c r="M286" s="308">
        <f t="shared" si="382"/>
        <v>0</v>
      </c>
      <c r="N286" s="173">
        <f t="shared" si="382"/>
        <v>0</v>
      </c>
      <c r="O286" s="290">
        <f t="shared" si="382"/>
        <v>0</v>
      </c>
      <c r="P286" s="348"/>
      <c r="R286" s="204"/>
      <c r="S286" s="204"/>
      <c r="T286" s="204"/>
    </row>
    <row r="287" spans="1:20" s="21" customFormat="1" ht="13.5" thickTop="1" thickBot="1" x14ac:dyDescent="0.3">
      <c r="A287" s="826" t="s">
        <v>262</v>
      </c>
      <c r="B287" s="827"/>
      <c r="C287" s="181">
        <f t="shared" si="368"/>
        <v>-174</v>
      </c>
      <c r="D287" s="240">
        <f>SUM(D24,D25,D41)-D51</f>
        <v>0</v>
      </c>
      <c r="E287" s="395">
        <f t="shared" ref="E287:F287" si="383">SUM(E24,E25,E41)-E51</f>
        <v>0</v>
      </c>
      <c r="F287" s="414">
        <f t="shared" si="383"/>
        <v>0</v>
      </c>
      <c r="G287" s="240">
        <f>SUM(G24,G25,G41)-G51</f>
        <v>0</v>
      </c>
      <c r="H287" s="175">
        <f t="shared" ref="H287:I287" si="384">SUM(H24,H25,H41)-H51</f>
        <v>0</v>
      </c>
      <c r="I287" s="414">
        <f t="shared" si="384"/>
        <v>0</v>
      </c>
      <c r="J287" s="270">
        <f>(J26+J43)-J51</f>
        <v>-174</v>
      </c>
      <c r="K287" s="395">
        <f t="shared" ref="K287:L287" si="385">(K26+K43)-K51</f>
        <v>0</v>
      </c>
      <c r="L287" s="414">
        <f t="shared" si="385"/>
        <v>-174</v>
      </c>
      <c r="M287" s="181">
        <f>M45-M51</f>
        <v>0</v>
      </c>
      <c r="N287" s="176">
        <f t="shared" ref="N287:O287" si="386">N45-N51</f>
        <v>0</v>
      </c>
      <c r="O287" s="291">
        <f t="shared" si="386"/>
        <v>0</v>
      </c>
      <c r="P287" s="183"/>
      <c r="R287" s="204"/>
      <c r="S287" s="204"/>
      <c r="T287" s="204"/>
    </row>
    <row r="288" spans="1:20" s="21" customFormat="1" ht="12.75" thickTop="1" x14ac:dyDescent="0.25">
      <c r="A288" s="828" t="s">
        <v>263</v>
      </c>
      <c r="B288" s="829"/>
      <c r="C288" s="161">
        <f t="shared" si="368"/>
        <v>174</v>
      </c>
      <c r="D288" s="241">
        <f t="shared" ref="D288:O288" si="387">SUM(D289,D290)-D297+D298</f>
        <v>0</v>
      </c>
      <c r="E288" s="396">
        <f t="shared" si="387"/>
        <v>0</v>
      </c>
      <c r="F288" s="415">
        <f t="shared" si="387"/>
        <v>0</v>
      </c>
      <c r="G288" s="241">
        <f t="shared" si="387"/>
        <v>0</v>
      </c>
      <c r="H288" s="157">
        <f t="shared" si="387"/>
        <v>0</v>
      </c>
      <c r="I288" s="415">
        <f t="shared" si="387"/>
        <v>0</v>
      </c>
      <c r="J288" s="271">
        <f t="shared" si="387"/>
        <v>174</v>
      </c>
      <c r="K288" s="396">
        <f t="shared" si="387"/>
        <v>0</v>
      </c>
      <c r="L288" s="415">
        <f t="shared" si="387"/>
        <v>174</v>
      </c>
      <c r="M288" s="161">
        <f t="shared" si="387"/>
        <v>0</v>
      </c>
      <c r="N288" s="158">
        <f t="shared" si="387"/>
        <v>0</v>
      </c>
      <c r="O288" s="159">
        <f t="shared" si="387"/>
        <v>0</v>
      </c>
      <c r="P288" s="349"/>
      <c r="R288" s="204"/>
      <c r="S288" s="204"/>
      <c r="T288" s="204"/>
    </row>
    <row r="289" spans="1:20" s="21" customFormat="1" ht="12.75" thickBot="1" x14ac:dyDescent="0.3">
      <c r="A289" s="88" t="s">
        <v>264</v>
      </c>
      <c r="B289" s="88" t="s">
        <v>265</v>
      </c>
      <c r="C289" s="89">
        <f t="shared" si="368"/>
        <v>174</v>
      </c>
      <c r="D289" s="223">
        <f t="shared" ref="D289:O289" si="388">D21-D283</f>
        <v>0</v>
      </c>
      <c r="E289" s="380">
        <f t="shared" si="388"/>
        <v>0</v>
      </c>
      <c r="F289" s="406">
        <f t="shared" si="388"/>
        <v>0</v>
      </c>
      <c r="G289" s="223">
        <f t="shared" si="388"/>
        <v>0</v>
      </c>
      <c r="H289" s="179">
        <f t="shared" si="388"/>
        <v>0</v>
      </c>
      <c r="I289" s="406">
        <f t="shared" si="388"/>
        <v>0</v>
      </c>
      <c r="J289" s="256">
        <f t="shared" si="388"/>
        <v>174</v>
      </c>
      <c r="K289" s="380">
        <f t="shared" si="388"/>
        <v>0</v>
      </c>
      <c r="L289" s="406">
        <f t="shared" si="388"/>
        <v>174</v>
      </c>
      <c r="M289" s="89">
        <f t="shared" si="388"/>
        <v>0</v>
      </c>
      <c r="N289" s="90">
        <f t="shared" si="388"/>
        <v>0</v>
      </c>
      <c r="O289" s="91">
        <f t="shared" si="388"/>
        <v>0</v>
      </c>
      <c r="P289" s="340"/>
      <c r="R289" s="204"/>
      <c r="S289" s="204"/>
      <c r="T289" s="204"/>
    </row>
    <row r="290" spans="1:20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158">
        <f t="shared" si="389"/>
        <v>0</v>
      </c>
      <c r="F290" s="171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7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  <c r="R290" s="204"/>
      <c r="S290" s="204"/>
      <c r="T290" s="204"/>
    </row>
    <row r="291" spans="1:20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6"/>
      <c r="F291" s="144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199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  <c r="R291" s="204"/>
      <c r="S291" s="204"/>
      <c r="T291" s="204"/>
    </row>
    <row r="292" spans="1:20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60"/>
      <c r="F292" s="146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35">
        <f t="shared" si="392"/>
        <v>0</v>
      </c>
      <c r="M292" s="320"/>
      <c r="N292" s="60"/>
      <c r="O292" s="114">
        <f t="shared" si="393"/>
        <v>0</v>
      </c>
      <c r="P292" s="111"/>
      <c r="R292" s="204"/>
      <c r="S292" s="204"/>
      <c r="T292" s="204"/>
    </row>
    <row r="293" spans="1:20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60"/>
      <c r="F293" s="146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35">
        <f t="shared" si="392"/>
        <v>0</v>
      </c>
      <c r="M293" s="320"/>
      <c r="N293" s="60"/>
      <c r="O293" s="114">
        <f t="shared" si="393"/>
        <v>0</v>
      </c>
      <c r="P293" s="111"/>
      <c r="R293" s="204"/>
      <c r="S293" s="204"/>
      <c r="T293" s="204"/>
    </row>
    <row r="294" spans="1:20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60"/>
      <c r="F294" s="146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35">
        <f t="shared" si="392"/>
        <v>0</v>
      </c>
      <c r="M294" s="320"/>
      <c r="N294" s="60"/>
      <c r="O294" s="114">
        <f t="shared" si="393"/>
        <v>0</v>
      </c>
      <c r="P294" s="111"/>
      <c r="R294" s="204"/>
      <c r="S294" s="204"/>
      <c r="T294" s="204"/>
    </row>
    <row r="295" spans="1:20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60"/>
      <c r="F295" s="146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35">
        <f t="shared" si="392"/>
        <v>0</v>
      </c>
      <c r="M295" s="320"/>
      <c r="N295" s="60"/>
      <c r="O295" s="114">
        <f t="shared" si="393"/>
        <v>0</v>
      </c>
      <c r="P295" s="111"/>
      <c r="R295" s="204"/>
      <c r="S295" s="204"/>
      <c r="T295" s="204"/>
    </row>
    <row r="296" spans="1:20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129"/>
      <c r="F296" s="141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140">
        <f t="shared" si="392"/>
        <v>0</v>
      </c>
      <c r="M296" s="323"/>
      <c r="N296" s="129"/>
      <c r="O296" s="305">
        <f t="shared" si="393"/>
        <v>0</v>
      </c>
      <c r="P296" s="156"/>
      <c r="R296" s="204"/>
      <c r="S296" s="204"/>
      <c r="T296" s="204"/>
    </row>
    <row r="297" spans="1:20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182"/>
      <c r="F297" s="177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175">
        <f t="shared" si="392"/>
        <v>0</v>
      </c>
      <c r="M297" s="327"/>
      <c r="N297" s="182"/>
      <c r="O297" s="291">
        <f t="shared" si="393"/>
        <v>0</v>
      </c>
      <c r="P297" s="183"/>
      <c r="R297" s="204"/>
      <c r="S297" s="204"/>
      <c r="T297" s="204"/>
    </row>
    <row r="298" spans="1:20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122"/>
      <c r="F298" s="281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26">
        <f t="shared" si="392"/>
        <v>0</v>
      </c>
      <c r="M298" s="322"/>
      <c r="N298" s="122"/>
      <c r="O298" s="117">
        <f t="shared" si="393"/>
        <v>0</v>
      </c>
      <c r="P298" s="123"/>
      <c r="R298" s="204"/>
      <c r="S298" s="204"/>
      <c r="T298" s="204"/>
    </row>
    <row r="299" spans="1:20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</sheetData>
  <sheetProtection algorithmName="SHA-512" hashValue="0knsK4YgCDjXcwPaPW5Ty9YZkdMQgxm8wwOst7z4WwPQqZ/PP7U1ILtGNQSSXMQEb+lmIffPJPzn4Pk+Vk5G6g==" saltValue="eS4tjVEy0Tai84X+TxMULQ==" spinCount="100000" sheet="1" objects="1" scenarios="1" formatCells="0" formatColumns="0" formatRows="0"/>
  <autoFilter ref="A18:P298">
    <filterColumn colId="2">
      <filters blank="1">
        <filter val="1 046"/>
        <filter val="1 093"/>
        <filter val="1 159"/>
        <filter val="1 401"/>
        <filter val="1 425"/>
        <filter val="1 445"/>
        <filter val="1 506"/>
        <filter val="1 601"/>
        <filter val="1 927"/>
        <filter val="10"/>
        <filter val="12"/>
        <filter val="120"/>
        <filter val="13 963"/>
        <filter val="14 357"/>
        <filter val="15 019"/>
        <filter val="150"/>
        <filter val="174"/>
        <filter val="-174"/>
        <filter val="176"/>
        <filter val="180"/>
        <filter val="2 320"/>
        <filter val="2 538"/>
        <filter val="2 581"/>
        <filter val="2 611"/>
        <filter val="2 876"/>
        <filter val="200"/>
        <filter val="22 776"/>
        <filter val="23 727"/>
        <filter val="254 573"/>
        <filter val="26 839"/>
        <filter val="28 297"/>
        <filter val="282 837"/>
        <filter val="3 626"/>
        <filter val="34 080"/>
        <filter val="35"/>
        <filter val="377 203"/>
        <filter val="393"/>
        <filter val="4 153"/>
        <filter val="4 698"/>
        <filter val="411 283"/>
        <filter val="414 723"/>
        <filter val="414 909"/>
        <filter val="47"/>
        <filter val="5 603"/>
        <filter val="500"/>
        <filter val="52"/>
        <filter val="527"/>
        <filter val="59"/>
        <filter val="6 358"/>
        <filter val="600"/>
        <filter val="7 257"/>
        <filter val="70"/>
        <filter val="71 590"/>
        <filter val="738"/>
        <filter val="825"/>
        <filter val="94 36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32.pielikums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T315"/>
  <sheetViews>
    <sheetView view="pageLayout" zoomScaleNormal="100" workbookViewId="0">
      <selection activeCell="T6" sqref="T6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25.855468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542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543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544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545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332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7" customHeight="1" x14ac:dyDescent="0.25">
      <c r="A7" s="2" t="s">
        <v>4</v>
      </c>
      <c r="B7" s="3"/>
      <c r="C7" s="869" t="s">
        <v>333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546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 t="s">
        <v>547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548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50" t="s">
        <v>14</v>
      </c>
      <c r="G16" s="852" t="s">
        <v>313</v>
      </c>
      <c r="H16" s="854" t="s">
        <v>319</v>
      </c>
      <c r="I16" s="830" t="s">
        <v>308</v>
      </c>
      <c r="J16" s="832" t="s">
        <v>314</v>
      </c>
      <c r="K16" s="832" t="s">
        <v>317</v>
      </c>
      <c r="L16" s="856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20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55"/>
      <c r="I17" s="831"/>
      <c r="J17" s="833"/>
      <c r="K17" s="833"/>
      <c r="L17" s="857"/>
      <c r="M17" s="861"/>
      <c r="N17" s="863"/>
      <c r="O17" s="857"/>
      <c r="P17" s="859"/>
    </row>
    <row r="18" spans="1:20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243">
        <v>8</v>
      </c>
      <c r="I18" s="15">
        <v>9</v>
      </c>
      <c r="J18" s="243">
        <v>10</v>
      </c>
      <c r="K18" s="14">
        <v>11</v>
      </c>
      <c r="L18" s="15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20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244"/>
      <c r="I19" s="352"/>
      <c r="J19" s="244"/>
      <c r="K19" s="19"/>
      <c r="L19" s="352"/>
      <c r="M19" s="309"/>
      <c r="N19" s="19"/>
      <c r="O19" s="352"/>
      <c r="P19" s="20"/>
    </row>
    <row r="20" spans="1:20" s="21" customFormat="1" ht="12.75" thickBot="1" x14ac:dyDescent="0.3">
      <c r="A20" s="22"/>
      <c r="B20" s="23" t="s">
        <v>19</v>
      </c>
      <c r="C20" s="24">
        <f>F20+I20+L20+O20</f>
        <v>633324</v>
      </c>
      <c r="D20" s="210">
        <f>SUM(D21,D24,D25,D41,D43)</f>
        <v>575025</v>
      </c>
      <c r="E20" s="371">
        <f>SUM(E21,E24,E25,E41,E43)</f>
        <v>0</v>
      </c>
      <c r="F20" s="398">
        <f>SUM(F21,F24,F25,F41,F43)</f>
        <v>575025</v>
      </c>
      <c r="G20" s="210">
        <f>SUM(G21,G24,G43)</f>
        <v>51807</v>
      </c>
      <c r="H20" s="245">
        <f>SUM(H21,H24,H43)</f>
        <v>0</v>
      </c>
      <c r="I20" s="26">
        <f>SUM(I21,I24,I43)</f>
        <v>51807</v>
      </c>
      <c r="J20" s="245">
        <f>SUM(J21,J26,J43)</f>
        <v>6492</v>
      </c>
      <c r="K20" s="25">
        <f>SUM(K21,K26,K43)</f>
        <v>0</v>
      </c>
      <c r="L20" s="26">
        <f>SUM(L21,L26,L43)</f>
        <v>6492</v>
      </c>
      <c r="M20" s="24">
        <f>SUM(M21,M45)</f>
        <v>0</v>
      </c>
      <c r="N20" s="25">
        <f>SUM(N21,N45)</f>
        <v>0</v>
      </c>
      <c r="O20" s="26">
        <f>SUM(O21,O45)</f>
        <v>0</v>
      </c>
      <c r="P20" s="329"/>
      <c r="R20" s="204"/>
      <c r="S20" s="204"/>
      <c r="T20" s="204"/>
    </row>
    <row r="21" spans="1:20" ht="12.75" thickTop="1" x14ac:dyDescent="0.25">
      <c r="A21" s="27"/>
      <c r="B21" s="28" t="s">
        <v>20</v>
      </c>
      <c r="C21" s="29">
        <f t="shared" ref="C21:C84" si="0">F21+I21+L21+O21</f>
        <v>439</v>
      </c>
      <c r="D21" s="211">
        <f t="shared" ref="D21:O21" si="1">SUM(D22:D23)</f>
        <v>0</v>
      </c>
      <c r="E21" s="372">
        <f t="shared" si="1"/>
        <v>0</v>
      </c>
      <c r="F21" s="399">
        <f t="shared" si="1"/>
        <v>0</v>
      </c>
      <c r="G21" s="211">
        <f t="shared" si="1"/>
        <v>0</v>
      </c>
      <c r="H21" s="246">
        <f t="shared" si="1"/>
        <v>0</v>
      </c>
      <c r="I21" s="31">
        <f t="shared" si="1"/>
        <v>0</v>
      </c>
      <c r="J21" s="246">
        <f t="shared" si="1"/>
        <v>439</v>
      </c>
      <c r="K21" s="30">
        <f t="shared" si="1"/>
        <v>0</v>
      </c>
      <c r="L21" s="31">
        <f t="shared" si="1"/>
        <v>439</v>
      </c>
      <c r="M21" s="29">
        <f t="shared" si="1"/>
        <v>0</v>
      </c>
      <c r="N21" s="30">
        <f t="shared" si="1"/>
        <v>0</v>
      </c>
      <c r="O21" s="31">
        <f t="shared" si="1"/>
        <v>0</v>
      </c>
      <c r="P21" s="330"/>
      <c r="R21" s="204"/>
      <c r="S21" s="204"/>
      <c r="T21" s="204"/>
    </row>
    <row r="22" spans="1:20" hidden="1" x14ac:dyDescent="0.25">
      <c r="A22" s="32"/>
      <c r="B22" s="33" t="s">
        <v>21</v>
      </c>
      <c r="C22" s="34">
        <f t="shared" si="0"/>
        <v>0</v>
      </c>
      <c r="D22" s="212"/>
      <c r="E22" s="590"/>
      <c r="F22" s="552">
        <f>D22+E22</f>
        <v>0</v>
      </c>
      <c r="G22" s="212"/>
      <c r="H22" s="247"/>
      <c r="I22" s="353">
        <f>G22+H22</f>
        <v>0</v>
      </c>
      <c r="J22" s="247"/>
      <c r="K22" s="35"/>
      <c r="L22" s="353">
        <f>J22+K22</f>
        <v>0</v>
      </c>
      <c r="M22" s="310"/>
      <c r="N22" s="35"/>
      <c r="O22" s="353">
        <f>M22+N22</f>
        <v>0</v>
      </c>
      <c r="P22" s="36"/>
      <c r="R22" s="204"/>
      <c r="S22" s="204"/>
      <c r="T22" s="204"/>
    </row>
    <row r="23" spans="1:20" x14ac:dyDescent="0.25">
      <c r="A23" s="420"/>
      <c r="B23" s="421" t="s">
        <v>22</v>
      </c>
      <c r="C23" s="422">
        <f t="shared" si="0"/>
        <v>439</v>
      </c>
      <c r="D23" s="423"/>
      <c r="E23" s="508"/>
      <c r="F23" s="526">
        <f>D23+E23</f>
        <v>0</v>
      </c>
      <c r="G23" s="423"/>
      <c r="H23" s="425"/>
      <c r="I23" s="426">
        <f>G23+H23</f>
        <v>0</v>
      </c>
      <c r="J23" s="425">
        <v>439</v>
      </c>
      <c r="K23" s="424"/>
      <c r="L23" s="426">
        <f>J23+K23</f>
        <v>439</v>
      </c>
      <c r="M23" s="427"/>
      <c r="N23" s="424"/>
      <c r="O23" s="426">
        <f>M23+N23</f>
        <v>0</v>
      </c>
      <c r="P23" s="724"/>
      <c r="R23" s="204"/>
      <c r="S23" s="204"/>
      <c r="T23" s="204"/>
    </row>
    <row r="24" spans="1:20" s="21" customFormat="1" ht="24.75" thickBot="1" x14ac:dyDescent="0.3">
      <c r="A24" s="41">
        <v>19300</v>
      </c>
      <c r="B24" s="41" t="s">
        <v>304</v>
      </c>
      <c r="C24" s="42">
        <f>F24+I24</f>
        <v>626832</v>
      </c>
      <c r="D24" s="214">
        <v>575025</v>
      </c>
      <c r="E24" s="537"/>
      <c r="F24" s="549">
        <f>D24+E24</f>
        <v>575025</v>
      </c>
      <c r="G24" s="214">
        <v>51807</v>
      </c>
      <c r="H24" s="249"/>
      <c r="I24" s="354">
        <f>G24+H24</f>
        <v>51807</v>
      </c>
      <c r="J24" s="286" t="s">
        <v>23</v>
      </c>
      <c r="K24" s="44" t="s">
        <v>23</v>
      </c>
      <c r="L24" s="45" t="s">
        <v>23</v>
      </c>
      <c r="M24" s="311" t="s">
        <v>23</v>
      </c>
      <c r="N24" s="44" t="s">
        <v>23</v>
      </c>
      <c r="O24" s="45" t="s">
        <v>23</v>
      </c>
      <c r="P24" s="725"/>
      <c r="R24" s="204"/>
      <c r="S24" s="204"/>
      <c r="T24" s="204"/>
    </row>
    <row r="25" spans="1:20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376"/>
      <c r="F25" s="402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49" t="s">
        <v>23</v>
      </c>
      <c r="M25" s="312" t="s">
        <v>23</v>
      </c>
      <c r="N25" s="48" t="s">
        <v>23</v>
      </c>
      <c r="O25" s="49" t="s">
        <v>23</v>
      </c>
      <c r="P25" s="332"/>
      <c r="R25" s="204"/>
      <c r="S25" s="204"/>
      <c r="T25" s="204"/>
    </row>
    <row r="26" spans="1:20" s="21" customFormat="1" ht="36.75" thickTop="1" x14ac:dyDescent="0.25">
      <c r="A26" s="46">
        <v>21300</v>
      </c>
      <c r="B26" s="46" t="s">
        <v>305</v>
      </c>
      <c r="C26" s="47">
        <f>L26</f>
        <v>6053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50" t="s">
        <v>23</v>
      </c>
      <c r="I26" s="49" t="s">
        <v>23</v>
      </c>
      <c r="J26" s="106">
        <f>SUM(J27,J31,J33,J36)</f>
        <v>6053</v>
      </c>
      <c r="K26" s="50">
        <f>SUM(K27,K31,K33,K36)</f>
        <v>0</v>
      </c>
      <c r="L26" s="117">
        <f>SUM(L27,L31,L33,L36)</f>
        <v>6053</v>
      </c>
      <c r="M26" s="312" t="s">
        <v>23</v>
      </c>
      <c r="N26" s="48" t="s">
        <v>23</v>
      </c>
      <c r="O26" s="49" t="s">
        <v>23</v>
      </c>
      <c r="P26" s="332"/>
      <c r="R26" s="204"/>
      <c r="S26" s="204"/>
      <c r="T26" s="204"/>
    </row>
    <row r="27" spans="1:20" s="21" customFormat="1" ht="24" hidden="1" x14ac:dyDescent="0.25">
      <c r="A27" s="51">
        <v>21350</v>
      </c>
      <c r="B27" s="46" t="s">
        <v>25</v>
      </c>
      <c r="C27" s="47">
        <f t="shared" ref="C27:C40" si="2">L27</f>
        <v>0</v>
      </c>
      <c r="D27" s="216" t="s">
        <v>23</v>
      </c>
      <c r="E27" s="377" t="s">
        <v>23</v>
      </c>
      <c r="F27" s="40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>SUM(K28:K30)</f>
        <v>0</v>
      </c>
      <c r="L27" s="117">
        <f>SUM(L28:L30)</f>
        <v>0</v>
      </c>
      <c r="M27" s="312" t="s">
        <v>23</v>
      </c>
      <c r="N27" s="48" t="s">
        <v>23</v>
      </c>
      <c r="O27" s="49" t="s">
        <v>23</v>
      </c>
      <c r="P27" s="332"/>
      <c r="R27" s="204"/>
      <c r="S27" s="204"/>
      <c r="T27" s="204"/>
    </row>
    <row r="28" spans="1:20" hidden="1" x14ac:dyDescent="0.25">
      <c r="A28" s="32">
        <v>21351</v>
      </c>
      <c r="B28" s="52" t="s">
        <v>26</v>
      </c>
      <c r="C28" s="53">
        <f t="shared" si="2"/>
        <v>0</v>
      </c>
      <c r="D28" s="217" t="s">
        <v>23</v>
      </c>
      <c r="E28" s="541" t="s">
        <v>23</v>
      </c>
      <c r="F28" s="551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353">
        <f>J28+K28</f>
        <v>0</v>
      </c>
      <c r="M28" s="313" t="s">
        <v>23</v>
      </c>
      <c r="N28" s="54" t="s">
        <v>23</v>
      </c>
      <c r="O28" s="56" t="s">
        <v>23</v>
      </c>
      <c r="P28" s="333"/>
      <c r="R28" s="204"/>
      <c r="S28" s="204"/>
      <c r="T28" s="204"/>
    </row>
    <row r="29" spans="1:20" hidden="1" x14ac:dyDescent="0.25">
      <c r="A29" s="37">
        <v>21352</v>
      </c>
      <c r="B29" s="57" t="s">
        <v>27</v>
      </c>
      <c r="C29" s="58">
        <f t="shared" si="2"/>
        <v>0</v>
      </c>
      <c r="D29" s="218" t="s">
        <v>23</v>
      </c>
      <c r="E29" s="591" t="s">
        <v>23</v>
      </c>
      <c r="F29" s="592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303">
        <f>J29+K29</f>
        <v>0</v>
      </c>
      <c r="M29" s="314" t="s">
        <v>23</v>
      </c>
      <c r="N29" s="59" t="s">
        <v>23</v>
      </c>
      <c r="O29" s="61" t="s">
        <v>23</v>
      </c>
      <c r="P29" s="334"/>
      <c r="R29" s="204"/>
      <c r="S29" s="204"/>
      <c r="T29" s="204"/>
    </row>
    <row r="30" spans="1:20" ht="24" hidden="1" x14ac:dyDescent="0.25">
      <c r="A30" s="37">
        <v>21359</v>
      </c>
      <c r="B30" s="57" t="s">
        <v>28</v>
      </c>
      <c r="C30" s="58">
        <f t="shared" si="2"/>
        <v>0</v>
      </c>
      <c r="D30" s="218" t="s">
        <v>23</v>
      </c>
      <c r="E30" s="591" t="s">
        <v>23</v>
      </c>
      <c r="F30" s="592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303">
        <f>J30+K30</f>
        <v>0</v>
      </c>
      <c r="M30" s="314" t="s">
        <v>23</v>
      </c>
      <c r="N30" s="59" t="s">
        <v>23</v>
      </c>
      <c r="O30" s="61" t="s">
        <v>23</v>
      </c>
      <c r="P30" s="334"/>
      <c r="R30" s="204"/>
      <c r="S30" s="204"/>
      <c r="T30" s="204"/>
    </row>
    <row r="31" spans="1:20" s="21" customFormat="1" ht="36" hidden="1" x14ac:dyDescent="0.25">
      <c r="A31" s="51">
        <v>21370</v>
      </c>
      <c r="B31" s="46" t="s">
        <v>29</v>
      </c>
      <c r="C31" s="47">
        <f t="shared" si="2"/>
        <v>0</v>
      </c>
      <c r="D31" s="216" t="s">
        <v>23</v>
      </c>
      <c r="E31" s="377" t="s">
        <v>23</v>
      </c>
      <c r="F31" s="40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>SUM(K32)</f>
        <v>0</v>
      </c>
      <c r="L31" s="117">
        <f>SUM(L32)</f>
        <v>0</v>
      </c>
      <c r="M31" s="312" t="s">
        <v>23</v>
      </c>
      <c r="N31" s="48" t="s">
        <v>23</v>
      </c>
      <c r="O31" s="49" t="s">
        <v>23</v>
      </c>
      <c r="P31" s="332"/>
      <c r="R31" s="204"/>
      <c r="S31" s="204"/>
      <c r="T31" s="204"/>
    </row>
    <row r="32" spans="1:20" ht="36" hidden="1" x14ac:dyDescent="0.25">
      <c r="A32" s="62">
        <v>21379</v>
      </c>
      <c r="B32" s="63" t="s">
        <v>30</v>
      </c>
      <c r="C32" s="64">
        <f t="shared" si="2"/>
        <v>0</v>
      </c>
      <c r="D32" s="219" t="s">
        <v>23</v>
      </c>
      <c r="E32" s="593" t="s">
        <v>23</v>
      </c>
      <c r="F32" s="594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5">
        <f>J32+K32</f>
        <v>0</v>
      </c>
      <c r="M32" s="315" t="s">
        <v>23</v>
      </c>
      <c r="N32" s="65" t="s">
        <v>23</v>
      </c>
      <c r="O32" s="67" t="s">
        <v>23</v>
      </c>
      <c r="P32" s="335"/>
      <c r="R32" s="204"/>
      <c r="S32" s="204"/>
      <c r="T32" s="204"/>
    </row>
    <row r="33" spans="1:20" s="21" customFormat="1" x14ac:dyDescent="0.25">
      <c r="A33" s="51">
        <v>21380</v>
      </c>
      <c r="B33" s="46" t="s">
        <v>31</v>
      </c>
      <c r="C33" s="47">
        <f t="shared" si="2"/>
        <v>450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50" t="s">
        <v>23</v>
      </c>
      <c r="I33" s="49" t="s">
        <v>23</v>
      </c>
      <c r="J33" s="106">
        <f>SUM(J34:J35)</f>
        <v>450</v>
      </c>
      <c r="K33" s="50">
        <f>SUM(K34:K35)</f>
        <v>0</v>
      </c>
      <c r="L33" s="117">
        <f>SUM(L34:L35)</f>
        <v>450</v>
      </c>
      <c r="M33" s="312" t="s">
        <v>23</v>
      </c>
      <c r="N33" s="48" t="s">
        <v>23</v>
      </c>
      <c r="O33" s="49" t="s">
        <v>23</v>
      </c>
      <c r="P33" s="332"/>
      <c r="R33" s="204"/>
      <c r="S33" s="204"/>
      <c r="T33" s="204"/>
    </row>
    <row r="34" spans="1:20" x14ac:dyDescent="0.25">
      <c r="A34" s="33">
        <v>21381</v>
      </c>
      <c r="B34" s="52" t="s">
        <v>306</v>
      </c>
      <c r="C34" s="53">
        <f t="shared" si="2"/>
        <v>450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251" t="s">
        <v>23</v>
      </c>
      <c r="I34" s="56" t="s">
        <v>23</v>
      </c>
      <c r="J34" s="260">
        <v>450</v>
      </c>
      <c r="K34" s="55"/>
      <c r="L34" s="353">
        <f>J34+K34</f>
        <v>450</v>
      </c>
      <c r="M34" s="313" t="s">
        <v>23</v>
      </c>
      <c r="N34" s="54" t="s">
        <v>23</v>
      </c>
      <c r="O34" s="56" t="s">
        <v>23</v>
      </c>
      <c r="P34" s="333"/>
      <c r="R34" s="204"/>
      <c r="S34" s="204"/>
      <c r="T34" s="204"/>
    </row>
    <row r="35" spans="1:20" ht="24" hidden="1" x14ac:dyDescent="0.25">
      <c r="A35" s="38">
        <v>21383</v>
      </c>
      <c r="B35" s="57" t="s">
        <v>32</v>
      </c>
      <c r="C35" s="58">
        <f t="shared" si="2"/>
        <v>0</v>
      </c>
      <c r="D35" s="218" t="s">
        <v>23</v>
      </c>
      <c r="E35" s="591" t="s">
        <v>23</v>
      </c>
      <c r="F35" s="592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303">
        <f>J35+K35</f>
        <v>0</v>
      </c>
      <c r="M35" s="314" t="s">
        <v>23</v>
      </c>
      <c r="N35" s="59" t="s">
        <v>23</v>
      </c>
      <c r="O35" s="61" t="s">
        <v>23</v>
      </c>
      <c r="P35" s="334"/>
      <c r="R35" s="204"/>
      <c r="S35" s="204"/>
      <c r="T35" s="204"/>
    </row>
    <row r="36" spans="1:20" s="21" customFormat="1" ht="25.5" customHeight="1" x14ac:dyDescent="0.25">
      <c r="A36" s="51">
        <v>21390</v>
      </c>
      <c r="B36" s="46" t="s">
        <v>307</v>
      </c>
      <c r="C36" s="47">
        <f t="shared" si="2"/>
        <v>5603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50" t="s">
        <v>23</v>
      </c>
      <c r="I36" s="49" t="s">
        <v>23</v>
      </c>
      <c r="J36" s="106">
        <f>SUM(J37:J40)</f>
        <v>5603</v>
      </c>
      <c r="K36" s="50">
        <f>SUM(K37:K40)</f>
        <v>0</v>
      </c>
      <c r="L36" s="117">
        <f>SUM(L37:L40)</f>
        <v>5603</v>
      </c>
      <c r="M36" s="312" t="s">
        <v>23</v>
      </c>
      <c r="N36" s="48" t="s">
        <v>23</v>
      </c>
      <c r="O36" s="49" t="s">
        <v>23</v>
      </c>
      <c r="P36" s="332"/>
      <c r="R36" s="204"/>
      <c r="S36" s="204"/>
      <c r="T36" s="204"/>
    </row>
    <row r="37" spans="1:20" ht="24" hidden="1" x14ac:dyDescent="0.25">
      <c r="A37" s="33">
        <v>21391</v>
      </c>
      <c r="B37" s="52" t="s">
        <v>33</v>
      </c>
      <c r="C37" s="53">
        <f t="shared" si="2"/>
        <v>0</v>
      </c>
      <c r="D37" s="217" t="s">
        <v>23</v>
      </c>
      <c r="E37" s="541" t="s">
        <v>23</v>
      </c>
      <c r="F37" s="551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353">
        <f>J37+K37</f>
        <v>0</v>
      </c>
      <c r="M37" s="313" t="s">
        <v>23</v>
      </c>
      <c r="N37" s="54" t="s">
        <v>23</v>
      </c>
      <c r="O37" s="56" t="s">
        <v>23</v>
      </c>
      <c r="P37" s="333"/>
      <c r="R37" s="204"/>
      <c r="S37" s="204"/>
      <c r="T37" s="204"/>
    </row>
    <row r="38" spans="1:20" hidden="1" x14ac:dyDescent="0.25">
      <c r="A38" s="38">
        <v>21393</v>
      </c>
      <c r="B38" s="57" t="s">
        <v>34</v>
      </c>
      <c r="C38" s="58">
        <f t="shared" si="2"/>
        <v>0</v>
      </c>
      <c r="D38" s="218" t="s">
        <v>23</v>
      </c>
      <c r="E38" s="591" t="s">
        <v>23</v>
      </c>
      <c r="F38" s="592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303">
        <f>J38+K38</f>
        <v>0</v>
      </c>
      <c r="M38" s="314" t="s">
        <v>23</v>
      </c>
      <c r="N38" s="59" t="s">
        <v>23</v>
      </c>
      <c r="O38" s="61" t="s">
        <v>23</v>
      </c>
      <c r="P38" s="334"/>
      <c r="R38" s="204"/>
      <c r="S38" s="204"/>
      <c r="T38" s="204"/>
    </row>
    <row r="39" spans="1:20" hidden="1" x14ac:dyDescent="0.25">
      <c r="A39" s="38">
        <v>21395</v>
      </c>
      <c r="B39" s="57" t="s">
        <v>35</v>
      </c>
      <c r="C39" s="58">
        <f t="shared" si="2"/>
        <v>0</v>
      </c>
      <c r="D39" s="218" t="s">
        <v>23</v>
      </c>
      <c r="E39" s="591" t="s">
        <v>23</v>
      </c>
      <c r="F39" s="592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303">
        <f>J39+K39</f>
        <v>0</v>
      </c>
      <c r="M39" s="314" t="s">
        <v>23</v>
      </c>
      <c r="N39" s="59" t="s">
        <v>23</v>
      </c>
      <c r="O39" s="61" t="s">
        <v>23</v>
      </c>
      <c r="P39" s="334"/>
      <c r="R39" s="204"/>
      <c r="S39" s="204"/>
      <c r="T39" s="204"/>
    </row>
    <row r="40" spans="1:20" ht="24" x14ac:dyDescent="0.25">
      <c r="A40" s="188">
        <v>21399</v>
      </c>
      <c r="B40" s="163" t="s">
        <v>36</v>
      </c>
      <c r="C40" s="164">
        <f t="shared" si="2"/>
        <v>5603</v>
      </c>
      <c r="D40" s="220" t="s">
        <v>23</v>
      </c>
      <c r="E40" s="595" t="s">
        <v>23</v>
      </c>
      <c r="F40" s="596" t="s">
        <v>23</v>
      </c>
      <c r="G40" s="220" t="s">
        <v>23</v>
      </c>
      <c r="H40" s="254" t="s">
        <v>23</v>
      </c>
      <c r="I40" s="190" t="s">
        <v>23</v>
      </c>
      <c r="J40" s="287">
        <v>5603</v>
      </c>
      <c r="K40" s="189"/>
      <c r="L40" s="597">
        <f>J40+K40</f>
        <v>5603</v>
      </c>
      <c r="M40" s="316" t="s">
        <v>23</v>
      </c>
      <c r="N40" s="76" t="s">
        <v>23</v>
      </c>
      <c r="O40" s="190" t="s">
        <v>23</v>
      </c>
      <c r="P40" s="336"/>
      <c r="R40" s="204"/>
      <c r="S40" s="204"/>
      <c r="T40" s="204"/>
    </row>
    <row r="41" spans="1:20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598">
        <f>SUM(E42)</f>
        <v>0</v>
      </c>
      <c r="F41" s="409">
        <f>SUM(F42)</f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187" t="s">
        <v>23</v>
      </c>
      <c r="M41" s="317" t="s">
        <v>23</v>
      </c>
      <c r="N41" s="80" t="s">
        <v>23</v>
      </c>
      <c r="O41" s="187" t="s">
        <v>23</v>
      </c>
      <c r="P41" s="337"/>
      <c r="R41" s="204"/>
      <c r="S41" s="204"/>
      <c r="T41" s="204"/>
    </row>
    <row r="42" spans="1:20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599"/>
      <c r="F42" s="600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190" t="s">
        <v>23</v>
      </c>
      <c r="M42" s="316" t="s">
        <v>23</v>
      </c>
      <c r="N42" s="76" t="s">
        <v>23</v>
      </c>
      <c r="O42" s="190" t="s">
        <v>23</v>
      </c>
      <c r="P42" s="336"/>
      <c r="R42" s="204"/>
      <c r="S42" s="204"/>
      <c r="T42" s="204"/>
    </row>
    <row r="43" spans="1:20" s="21" customFormat="1" ht="24" hidden="1" x14ac:dyDescent="0.25">
      <c r="A43" s="51">
        <v>21490</v>
      </c>
      <c r="B43" s="46" t="s">
        <v>38</v>
      </c>
      <c r="C43" s="68">
        <f>F43+I43+L43</f>
        <v>0</v>
      </c>
      <c r="D43" s="74">
        <f>D44</f>
        <v>0</v>
      </c>
      <c r="E43" s="513">
        <f t="shared" ref="E43:L43" si="3">E44</f>
        <v>0</v>
      </c>
      <c r="F43" s="530">
        <f t="shared" si="3"/>
        <v>0</v>
      </c>
      <c r="G43" s="74">
        <f t="shared" si="3"/>
        <v>0</v>
      </c>
      <c r="H43" s="202">
        <f t="shared" si="3"/>
        <v>0</v>
      </c>
      <c r="I43" s="288">
        <f t="shared" si="3"/>
        <v>0</v>
      </c>
      <c r="J43" s="202">
        <f t="shared" si="3"/>
        <v>0</v>
      </c>
      <c r="K43" s="75">
        <f t="shared" si="3"/>
        <v>0</v>
      </c>
      <c r="L43" s="288">
        <f t="shared" si="3"/>
        <v>0</v>
      </c>
      <c r="M43" s="312" t="s">
        <v>23</v>
      </c>
      <c r="N43" s="48" t="s">
        <v>23</v>
      </c>
      <c r="O43" s="49" t="s">
        <v>23</v>
      </c>
      <c r="P43" s="332"/>
      <c r="R43" s="204"/>
      <c r="S43" s="204"/>
      <c r="T43" s="204"/>
    </row>
    <row r="44" spans="1:20" s="21" customFormat="1" ht="24" hidden="1" x14ac:dyDescent="0.25">
      <c r="A44" s="38">
        <v>21499</v>
      </c>
      <c r="B44" s="57" t="s">
        <v>39</v>
      </c>
      <c r="C44" s="206">
        <f>F44+I44+L44</f>
        <v>0</v>
      </c>
      <c r="D44" s="296"/>
      <c r="E44" s="546"/>
      <c r="F44" s="555">
        <f>D44+E44</f>
        <v>0</v>
      </c>
      <c r="G44" s="296"/>
      <c r="H44" s="297"/>
      <c r="I44" s="355">
        <f>G44+H44</f>
        <v>0</v>
      </c>
      <c r="J44" s="297"/>
      <c r="K44" s="70"/>
      <c r="L44" s="355">
        <f>J44+K44</f>
        <v>0</v>
      </c>
      <c r="M44" s="315" t="s">
        <v>23</v>
      </c>
      <c r="N44" s="65" t="s">
        <v>23</v>
      </c>
      <c r="O44" s="67" t="s">
        <v>23</v>
      </c>
      <c r="P44" s="335"/>
      <c r="R44" s="204"/>
      <c r="S44" s="204"/>
      <c r="T44" s="204"/>
    </row>
    <row r="45" spans="1:20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377" t="s">
        <v>23</v>
      </c>
      <c r="F45" s="40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49" t="s">
        <v>23</v>
      </c>
      <c r="M45" s="68">
        <f>SUM(M46:M47)</f>
        <v>0</v>
      </c>
      <c r="N45" s="75">
        <f>SUM(N46:N47)</f>
        <v>0</v>
      </c>
      <c r="O45" s="288">
        <f>SUM(O46:O47)</f>
        <v>0</v>
      </c>
      <c r="P45" s="338"/>
      <c r="R45" s="204"/>
      <c r="S45" s="204"/>
      <c r="T45" s="204"/>
    </row>
    <row r="46" spans="1:20" ht="24" hidden="1" x14ac:dyDescent="0.25">
      <c r="A46" s="77">
        <v>23410</v>
      </c>
      <c r="B46" s="78" t="s">
        <v>41</v>
      </c>
      <c r="C46" s="82">
        <f>O46</f>
        <v>0</v>
      </c>
      <c r="D46" s="222" t="s">
        <v>23</v>
      </c>
      <c r="E46" s="601" t="s">
        <v>23</v>
      </c>
      <c r="F46" s="404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187" t="s">
        <v>23</v>
      </c>
      <c r="M46" s="318"/>
      <c r="N46" s="298"/>
      <c r="O46" s="169">
        <f>M46+N46</f>
        <v>0</v>
      </c>
      <c r="P46" s="81"/>
      <c r="R46" s="204"/>
      <c r="S46" s="204"/>
      <c r="T46" s="204"/>
    </row>
    <row r="47" spans="1:20" ht="24" hidden="1" x14ac:dyDescent="0.25">
      <c r="A47" s="77">
        <v>23510</v>
      </c>
      <c r="B47" s="78" t="s">
        <v>42</v>
      </c>
      <c r="C47" s="82">
        <f>O47</f>
        <v>0</v>
      </c>
      <c r="D47" s="222" t="s">
        <v>23</v>
      </c>
      <c r="E47" s="601" t="s">
        <v>23</v>
      </c>
      <c r="F47" s="404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187" t="s">
        <v>23</v>
      </c>
      <c r="M47" s="318"/>
      <c r="N47" s="298"/>
      <c r="O47" s="169">
        <f>M47+N47</f>
        <v>0</v>
      </c>
      <c r="P47" s="81"/>
      <c r="R47" s="204"/>
      <c r="S47" s="204"/>
      <c r="T47" s="204"/>
    </row>
    <row r="48" spans="1:20" x14ac:dyDescent="0.25">
      <c r="A48" s="83"/>
      <c r="B48" s="78"/>
      <c r="C48" s="84"/>
      <c r="D48" s="358"/>
      <c r="E48" s="378"/>
      <c r="F48" s="404"/>
      <c r="G48" s="358"/>
      <c r="H48" s="602"/>
      <c r="I48" s="303"/>
      <c r="J48" s="362"/>
      <c r="K48" s="298"/>
      <c r="L48" s="169"/>
      <c r="M48" s="318"/>
      <c r="N48" s="298"/>
      <c r="O48" s="169"/>
      <c r="P48" s="81"/>
      <c r="R48" s="204"/>
      <c r="S48" s="204"/>
      <c r="T48" s="204"/>
    </row>
    <row r="49" spans="1:20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61"/>
      <c r="I49" s="170"/>
      <c r="J49" s="361"/>
      <c r="K49" s="360"/>
      <c r="L49" s="170"/>
      <c r="M49" s="364"/>
      <c r="N49" s="360"/>
      <c r="O49" s="170"/>
      <c r="P49" s="339"/>
      <c r="R49" s="204"/>
      <c r="S49" s="204"/>
      <c r="T49" s="204"/>
    </row>
    <row r="50" spans="1:20" s="21" customFormat="1" ht="12.75" thickBot="1" x14ac:dyDescent="0.3">
      <c r="A50" s="88"/>
      <c r="B50" s="22" t="s">
        <v>44</v>
      </c>
      <c r="C50" s="89">
        <f t="shared" si="0"/>
        <v>633324</v>
      </c>
      <c r="D50" s="223">
        <f t="shared" ref="D50:O50" si="4">SUM(D51,D283)</f>
        <v>575025</v>
      </c>
      <c r="E50" s="380">
        <f t="shared" si="4"/>
        <v>0</v>
      </c>
      <c r="F50" s="406">
        <f t="shared" si="4"/>
        <v>575025</v>
      </c>
      <c r="G50" s="223">
        <f t="shared" si="4"/>
        <v>51807</v>
      </c>
      <c r="H50" s="256">
        <f t="shared" si="4"/>
        <v>0</v>
      </c>
      <c r="I50" s="91">
        <f t="shared" si="4"/>
        <v>51807</v>
      </c>
      <c r="J50" s="256">
        <f t="shared" si="4"/>
        <v>6492</v>
      </c>
      <c r="K50" s="90">
        <f t="shared" si="4"/>
        <v>0</v>
      </c>
      <c r="L50" s="91">
        <f t="shared" si="4"/>
        <v>6492</v>
      </c>
      <c r="M50" s="89">
        <f t="shared" si="4"/>
        <v>0</v>
      </c>
      <c r="N50" s="90">
        <f t="shared" si="4"/>
        <v>0</v>
      </c>
      <c r="O50" s="91">
        <f t="shared" si="4"/>
        <v>0</v>
      </c>
      <c r="P50" s="340"/>
      <c r="R50" s="204"/>
      <c r="S50" s="204"/>
      <c r="T50" s="204"/>
    </row>
    <row r="51" spans="1:20" s="21" customFormat="1" ht="36.75" thickTop="1" x14ac:dyDescent="0.25">
      <c r="A51" s="92"/>
      <c r="B51" s="93" t="s">
        <v>45</v>
      </c>
      <c r="C51" s="94">
        <f t="shared" si="0"/>
        <v>633324</v>
      </c>
      <c r="D51" s="224">
        <f t="shared" ref="D51:O51" si="5">SUM(D52,D194)</f>
        <v>575025</v>
      </c>
      <c r="E51" s="381">
        <f t="shared" si="5"/>
        <v>0</v>
      </c>
      <c r="F51" s="407">
        <f t="shared" si="5"/>
        <v>575025</v>
      </c>
      <c r="G51" s="224">
        <f t="shared" si="5"/>
        <v>51807</v>
      </c>
      <c r="H51" s="257">
        <f t="shared" si="5"/>
        <v>0</v>
      </c>
      <c r="I51" s="96">
        <f t="shared" si="5"/>
        <v>51807</v>
      </c>
      <c r="J51" s="257">
        <f t="shared" si="5"/>
        <v>6492</v>
      </c>
      <c r="K51" s="95">
        <f t="shared" si="5"/>
        <v>0</v>
      </c>
      <c r="L51" s="96">
        <f t="shared" si="5"/>
        <v>6492</v>
      </c>
      <c r="M51" s="94">
        <f t="shared" si="5"/>
        <v>0</v>
      </c>
      <c r="N51" s="95">
        <f t="shared" si="5"/>
        <v>0</v>
      </c>
      <c r="O51" s="96">
        <f t="shared" si="5"/>
        <v>0</v>
      </c>
      <c r="P51" s="341"/>
      <c r="R51" s="204"/>
      <c r="S51" s="204"/>
      <c r="T51" s="204"/>
    </row>
    <row r="52" spans="1:20" s="21" customFormat="1" ht="24" x14ac:dyDescent="0.25">
      <c r="A52" s="97"/>
      <c r="B52" s="16" t="s">
        <v>46</v>
      </c>
      <c r="C52" s="98">
        <f t="shared" si="0"/>
        <v>632474</v>
      </c>
      <c r="D52" s="225">
        <f t="shared" ref="D52:O52" si="6">SUM(D53,D75,D173,D187)</f>
        <v>574275</v>
      </c>
      <c r="E52" s="382">
        <f t="shared" si="6"/>
        <v>0</v>
      </c>
      <c r="F52" s="408">
        <f t="shared" si="6"/>
        <v>574275</v>
      </c>
      <c r="G52" s="225">
        <f t="shared" si="6"/>
        <v>51707</v>
      </c>
      <c r="H52" s="258">
        <f t="shared" si="6"/>
        <v>0</v>
      </c>
      <c r="I52" s="100">
        <f t="shared" si="6"/>
        <v>51707</v>
      </c>
      <c r="J52" s="258">
        <f t="shared" si="6"/>
        <v>6492</v>
      </c>
      <c r="K52" s="99">
        <f t="shared" si="6"/>
        <v>0</v>
      </c>
      <c r="L52" s="100">
        <f t="shared" si="6"/>
        <v>6492</v>
      </c>
      <c r="M52" s="98">
        <f t="shared" si="6"/>
        <v>0</v>
      </c>
      <c r="N52" s="99">
        <f t="shared" si="6"/>
        <v>0</v>
      </c>
      <c r="O52" s="100">
        <f t="shared" si="6"/>
        <v>0</v>
      </c>
      <c r="P52" s="342"/>
      <c r="R52" s="204"/>
      <c r="S52" s="204"/>
      <c r="T52" s="204"/>
    </row>
    <row r="53" spans="1:20" s="21" customFormat="1" x14ac:dyDescent="0.25">
      <c r="A53" s="101">
        <v>1000</v>
      </c>
      <c r="B53" s="101" t="s">
        <v>47</v>
      </c>
      <c r="C53" s="102">
        <f t="shared" si="0"/>
        <v>569706</v>
      </c>
      <c r="D53" s="226">
        <f t="shared" ref="D53:O53" si="7">SUM(D54,D67)</f>
        <v>519167</v>
      </c>
      <c r="E53" s="386">
        <f t="shared" si="7"/>
        <v>0</v>
      </c>
      <c r="F53" s="410">
        <f t="shared" si="7"/>
        <v>519167</v>
      </c>
      <c r="G53" s="226">
        <f t="shared" si="7"/>
        <v>50539</v>
      </c>
      <c r="H53" s="259">
        <f t="shared" si="7"/>
        <v>0</v>
      </c>
      <c r="I53" s="104">
        <f t="shared" si="7"/>
        <v>50539</v>
      </c>
      <c r="J53" s="259">
        <f t="shared" si="7"/>
        <v>0</v>
      </c>
      <c r="K53" s="103">
        <f t="shared" si="7"/>
        <v>0</v>
      </c>
      <c r="L53" s="104">
        <f t="shared" si="7"/>
        <v>0</v>
      </c>
      <c r="M53" s="102">
        <f t="shared" si="7"/>
        <v>0</v>
      </c>
      <c r="N53" s="103">
        <f t="shared" si="7"/>
        <v>0</v>
      </c>
      <c r="O53" s="104">
        <f t="shared" si="7"/>
        <v>0</v>
      </c>
      <c r="P53" s="343"/>
      <c r="R53" s="204"/>
      <c r="S53" s="204"/>
      <c r="T53" s="204"/>
    </row>
    <row r="54" spans="1:20" x14ac:dyDescent="0.25">
      <c r="A54" s="46">
        <v>1100</v>
      </c>
      <c r="B54" s="105" t="s">
        <v>48</v>
      </c>
      <c r="C54" s="47">
        <f t="shared" si="0"/>
        <v>428419</v>
      </c>
      <c r="D54" s="227">
        <f t="shared" ref="D54:O54" si="8">SUM(D55,D58,D66)</f>
        <v>388341</v>
      </c>
      <c r="E54" s="387">
        <f t="shared" si="8"/>
        <v>-250</v>
      </c>
      <c r="F54" s="402">
        <f t="shared" si="8"/>
        <v>388091</v>
      </c>
      <c r="G54" s="227">
        <f t="shared" si="8"/>
        <v>40328</v>
      </c>
      <c r="H54" s="106">
        <f t="shared" si="8"/>
        <v>0</v>
      </c>
      <c r="I54" s="117">
        <f t="shared" si="8"/>
        <v>40328</v>
      </c>
      <c r="J54" s="106">
        <f t="shared" si="8"/>
        <v>0</v>
      </c>
      <c r="K54" s="50">
        <f t="shared" si="8"/>
        <v>0</v>
      </c>
      <c r="L54" s="117">
        <f t="shared" si="8"/>
        <v>0</v>
      </c>
      <c r="M54" s="130">
        <f t="shared" si="8"/>
        <v>0</v>
      </c>
      <c r="N54" s="131">
        <f t="shared" si="8"/>
        <v>0</v>
      </c>
      <c r="O54" s="289">
        <f t="shared" si="8"/>
        <v>0</v>
      </c>
      <c r="P54" s="344"/>
      <c r="R54" s="204"/>
      <c r="S54" s="204"/>
      <c r="T54" s="204"/>
    </row>
    <row r="55" spans="1:20" x14ac:dyDescent="0.25">
      <c r="A55" s="107">
        <v>1110</v>
      </c>
      <c r="B55" s="78" t="s">
        <v>49</v>
      </c>
      <c r="C55" s="84">
        <f t="shared" si="0"/>
        <v>389623</v>
      </c>
      <c r="D55" s="132">
        <f t="shared" ref="D55:O55" si="9">SUM(D56:D57)</f>
        <v>352029</v>
      </c>
      <c r="E55" s="516">
        <f t="shared" si="9"/>
        <v>-250</v>
      </c>
      <c r="F55" s="533">
        <f t="shared" si="9"/>
        <v>351779</v>
      </c>
      <c r="G55" s="132">
        <f t="shared" si="9"/>
        <v>37844</v>
      </c>
      <c r="H55" s="205">
        <f t="shared" si="9"/>
        <v>0</v>
      </c>
      <c r="I55" s="109">
        <f t="shared" si="9"/>
        <v>37844</v>
      </c>
      <c r="J55" s="205">
        <f t="shared" si="9"/>
        <v>0</v>
      </c>
      <c r="K55" s="108">
        <f t="shared" si="9"/>
        <v>0</v>
      </c>
      <c r="L55" s="109">
        <f t="shared" si="9"/>
        <v>0</v>
      </c>
      <c r="M55" s="84">
        <f t="shared" si="9"/>
        <v>0</v>
      </c>
      <c r="N55" s="108">
        <f t="shared" si="9"/>
        <v>0</v>
      </c>
      <c r="O55" s="109">
        <f t="shared" si="9"/>
        <v>0</v>
      </c>
      <c r="P55" s="116"/>
      <c r="R55" s="204"/>
      <c r="S55" s="204"/>
      <c r="T55" s="204"/>
    </row>
    <row r="56" spans="1:20" hidden="1" x14ac:dyDescent="0.25">
      <c r="A56" s="33">
        <v>1111</v>
      </c>
      <c r="B56" s="52" t="s">
        <v>50</v>
      </c>
      <c r="C56" s="53">
        <f t="shared" si="0"/>
        <v>0</v>
      </c>
      <c r="D56" s="228"/>
      <c r="E56" s="393"/>
      <c r="F56" s="411">
        <f>D56+E56</f>
        <v>0</v>
      </c>
      <c r="G56" s="228"/>
      <c r="H56" s="260"/>
      <c r="I56" s="120">
        <f>G56+H56</f>
        <v>0</v>
      </c>
      <c r="J56" s="260"/>
      <c r="K56" s="55"/>
      <c r="L56" s="120">
        <f>J56+K56</f>
        <v>0</v>
      </c>
      <c r="M56" s="319"/>
      <c r="N56" s="55"/>
      <c r="O56" s="120">
        <f>M56+N56</f>
        <v>0</v>
      </c>
      <c r="P56" s="110"/>
      <c r="R56" s="204"/>
      <c r="S56" s="204"/>
      <c r="T56" s="204"/>
    </row>
    <row r="57" spans="1:20" ht="33" customHeight="1" x14ac:dyDescent="0.25">
      <c r="A57" s="38">
        <v>1119</v>
      </c>
      <c r="B57" s="57" t="s">
        <v>51</v>
      </c>
      <c r="C57" s="58">
        <f t="shared" si="0"/>
        <v>389623</v>
      </c>
      <c r="D57" s="229">
        <v>352029</v>
      </c>
      <c r="E57" s="389">
        <v>-250</v>
      </c>
      <c r="F57" s="400">
        <f>D57+E57</f>
        <v>351779</v>
      </c>
      <c r="G57" s="229">
        <v>37844</v>
      </c>
      <c r="H57" s="261"/>
      <c r="I57" s="114">
        <f>G57+H57</f>
        <v>37844</v>
      </c>
      <c r="J57" s="261"/>
      <c r="K57" s="60"/>
      <c r="L57" s="114">
        <f>J57+K57</f>
        <v>0</v>
      </c>
      <c r="M57" s="320"/>
      <c r="N57" s="60"/>
      <c r="O57" s="114">
        <f>M57+N57</f>
        <v>0</v>
      </c>
      <c r="P57" s="367" t="s">
        <v>549</v>
      </c>
      <c r="R57" s="204"/>
      <c r="S57" s="204"/>
      <c r="T57" s="204"/>
    </row>
    <row r="58" spans="1:20" x14ac:dyDescent="0.25">
      <c r="A58" s="112">
        <v>1140</v>
      </c>
      <c r="B58" s="57" t="s">
        <v>295</v>
      </c>
      <c r="C58" s="58">
        <f t="shared" si="0"/>
        <v>36488</v>
      </c>
      <c r="D58" s="230">
        <f t="shared" ref="D58:O58" si="10">SUM(D59:D65)</f>
        <v>34004</v>
      </c>
      <c r="E58" s="392">
        <f t="shared" si="10"/>
        <v>0</v>
      </c>
      <c r="F58" s="400">
        <f t="shared" si="10"/>
        <v>34004</v>
      </c>
      <c r="G58" s="230">
        <f t="shared" si="10"/>
        <v>2484</v>
      </c>
      <c r="H58" s="121">
        <f t="shared" si="10"/>
        <v>0</v>
      </c>
      <c r="I58" s="114">
        <f t="shared" si="10"/>
        <v>2484</v>
      </c>
      <c r="J58" s="121">
        <f t="shared" si="10"/>
        <v>0</v>
      </c>
      <c r="K58" s="113">
        <f t="shared" si="10"/>
        <v>0</v>
      </c>
      <c r="L58" s="114">
        <f t="shared" si="10"/>
        <v>0</v>
      </c>
      <c r="M58" s="58">
        <f t="shared" si="10"/>
        <v>0</v>
      </c>
      <c r="N58" s="113">
        <f t="shared" si="10"/>
        <v>0</v>
      </c>
      <c r="O58" s="114">
        <f t="shared" si="10"/>
        <v>0</v>
      </c>
      <c r="P58" s="111"/>
      <c r="R58" s="204"/>
      <c r="S58" s="204"/>
      <c r="T58" s="204"/>
    </row>
    <row r="59" spans="1:20" x14ac:dyDescent="0.25">
      <c r="A59" s="38">
        <v>1141</v>
      </c>
      <c r="B59" s="57" t="s">
        <v>52</v>
      </c>
      <c r="C59" s="58">
        <f t="shared" si="0"/>
        <v>4153</v>
      </c>
      <c r="D59" s="229">
        <v>4153</v>
      </c>
      <c r="E59" s="389"/>
      <c r="F59" s="400">
        <f t="shared" ref="F59:F66" si="11">D59+E59</f>
        <v>4153</v>
      </c>
      <c r="G59" s="229"/>
      <c r="H59" s="261"/>
      <c r="I59" s="114">
        <f t="shared" ref="I59:I66" si="12">G59+H59</f>
        <v>0</v>
      </c>
      <c r="J59" s="261"/>
      <c r="K59" s="60"/>
      <c r="L59" s="114">
        <f t="shared" ref="L59:L66" si="13">J59+K59</f>
        <v>0</v>
      </c>
      <c r="M59" s="320"/>
      <c r="N59" s="60"/>
      <c r="O59" s="114">
        <f t="shared" ref="O59:O66" si="14">M59+N59</f>
        <v>0</v>
      </c>
      <c r="P59" s="111"/>
      <c r="R59" s="204"/>
      <c r="S59" s="204"/>
      <c r="T59" s="204"/>
    </row>
    <row r="60" spans="1:20" ht="24.75" customHeight="1" x14ac:dyDescent="0.25">
      <c r="A60" s="38">
        <v>1142</v>
      </c>
      <c r="B60" s="57" t="s">
        <v>53</v>
      </c>
      <c r="C60" s="58">
        <f t="shared" si="0"/>
        <v>1093</v>
      </c>
      <c r="D60" s="229">
        <v>1093</v>
      </c>
      <c r="E60" s="389"/>
      <c r="F60" s="400">
        <f t="shared" si="11"/>
        <v>1093</v>
      </c>
      <c r="G60" s="229"/>
      <c r="H60" s="261"/>
      <c r="I60" s="114">
        <f t="shared" si="12"/>
        <v>0</v>
      </c>
      <c r="J60" s="261"/>
      <c r="K60" s="60"/>
      <c r="L60" s="114">
        <f>J60+K60</f>
        <v>0</v>
      </c>
      <c r="M60" s="320"/>
      <c r="N60" s="60"/>
      <c r="O60" s="114">
        <f t="shared" si="14"/>
        <v>0</v>
      </c>
      <c r="P60" s="111"/>
      <c r="R60" s="204"/>
      <c r="S60" s="204"/>
      <c r="T60" s="204"/>
    </row>
    <row r="61" spans="1:20" ht="24" hidden="1" x14ac:dyDescent="0.25">
      <c r="A61" s="38">
        <v>1145</v>
      </c>
      <c r="B61" s="57" t="s">
        <v>54</v>
      </c>
      <c r="C61" s="58">
        <f t="shared" si="0"/>
        <v>0</v>
      </c>
      <c r="D61" s="229"/>
      <c r="E61" s="389"/>
      <c r="F61" s="400">
        <f t="shared" si="11"/>
        <v>0</v>
      </c>
      <c r="G61" s="229"/>
      <c r="H61" s="261"/>
      <c r="I61" s="114">
        <f t="shared" si="12"/>
        <v>0</v>
      </c>
      <c r="J61" s="261"/>
      <c r="K61" s="60"/>
      <c r="L61" s="114">
        <f t="shared" si="13"/>
        <v>0</v>
      </c>
      <c r="M61" s="320"/>
      <c r="N61" s="60"/>
      <c r="O61" s="114">
        <f>M61+N61</f>
        <v>0</v>
      </c>
      <c r="P61" s="111"/>
      <c r="R61" s="204"/>
      <c r="S61" s="204"/>
      <c r="T61" s="204"/>
    </row>
    <row r="62" spans="1:20" ht="27.75" hidden="1" customHeight="1" x14ac:dyDescent="0.25">
      <c r="A62" s="38">
        <v>1146</v>
      </c>
      <c r="B62" s="57" t="s">
        <v>55</v>
      </c>
      <c r="C62" s="58">
        <f t="shared" si="0"/>
        <v>0</v>
      </c>
      <c r="D62" s="229"/>
      <c r="E62" s="389"/>
      <c r="F62" s="400">
        <f t="shared" si="11"/>
        <v>0</v>
      </c>
      <c r="G62" s="229"/>
      <c r="H62" s="261"/>
      <c r="I62" s="114">
        <f t="shared" si="12"/>
        <v>0</v>
      </c>
      <c r="J62" s="261"/>
      <c r="K62" s="60"/>
      <c r="L62" s="114">
        <f t="shared" si="13"/>
        <v>0</v>
      </c>
      <c r="M62" s="320"/>
      <c r="N62" s="60"/>
      <c r="O62" s="114">
        <f t="shared" si="14"/>
        <v>0</v>
      </c>
      <c r="P62" s="111"/>
      <c r="R62" s="204"/>
      <c r="S62" s="204"/>
      <c r="T62" s="204"/>
    </row>
    <row r="63" spans="1:20" x14ac:dyDescent="0.25">
      <c r="A63" s="38">
        <v>1147</v>
      </c>
      <c r="B63" s="57" t="s">
        <v>56</v>
      </c>
      <c r="C63" s="58">
        <f t="shared" si="0"/>
        <v>4146</v>
      </c>
      <c r="D63" s="229">
        <v>3822</v>
      </c>
      <c r="E63" s="389"/>
      <c r="F63" s="400">
        <f t="shared" si="11"/>
        <v>3822</v>
      </c>
      <c r="G63" s="229">
        <v>324</v>
      </c>
      <c r="H63" s="261"/>
      <c r="I63" s="114">
        <f t="shared" si="12"/>
        <v>324</v>
      </c>
      <c r="J63" s="261"/>
      <c r="K63" s="60"/>
      <c r="L63" s="114">
        <f t="shared" si="13"/>
        <v>0</v>
      </c>
      <c r="M63" s="320"/>
      <c r="N63" s="60"/>
      <c r="O63" s="114">
        <f t="shared" si="14"/>
        <v>0</v>
      </c>
      <c r="P63" s="111"/>
      <c r="R63" s="204"/>
      <c r="S63" s="204"/>
      <c r="T63" s="204"/>
    </row>
    <row r="64" spans="1:20" x14ac:dyDescent="0.25">
      <c r="A64" s="38">
        <v>1148</v>
      </c>
      <c r="B64" s="57" t="s">
        <v>57</v>
      </c>
      <c r="C64" s="58">
        <f t="shared" si="0"/>
        <v>22303</v>
      </c>
      <c r="D64" s="229">
        <v>22303</v>
      </c>
      <c r="E64" s="389"/>
      <c r="F64" s="400">
        <f t="shared" si="11"/>
        <v>22303</v>
      </c>
      <c r="G64" s="229"/>
      <c r="H64" s="261"/>
      <c r="I64" s="114">
        <f t="shared" si="12"/>
        <v>0</v>
      </c>
      <c r="J64" s="261"/>
      <c r="K64" s="60"/>
      <c r="L64" s="114">
        <f t="shared" si="13"/>
        <v>0</v>
      </c>
      <c r="M64" s="320"/>
      <c r="N64" s="60"/>
      <c r="O64" s="114">
        <f t="shared" si="14"/>
        <v>0</v>
      </c>
      <c r="P64" s="111"/>
      <c r="R64" s="204"/>
      <c r="S64" s="204"/>
      <c r="T64" s="204"/>
    </row>
    <row r="65" spans="1:20" ht="36" x14ac:dyDescent="0.25">
      <c r="A65" s="38">
        <v>1149</v>
      </c>
      <c r="B65" s="57" t="s">
        <v>58</v>
      </c>
      <c r="C65" s="58">
        <f>F65+I65+L65+O65</f>
        <v>4793</v>
      </c>
      <c r="D65" s="229">
        <v>2633</v>
      </c>
      <c r="E65" s="389"/>
      <c r="F65" s="400">
        <f t="shared" si="11"/>
        <v>2633</v>
      </c>
      <c r="G65" s="229">
        <v>2160</v>
      </c>
      <c r="H65" s="261"/>
      <c r="I65" s="114">
        <f t="shared" si="12"/>
        <v>2160</v>
      </c>
      <c r="J65" s="261"/>
      <c r="K65" s="60"/>
      <c r="L65" s="114">
        <f t="shared" si="13"/>
        <v>0</v>
      </c>
      <c r="M65" s="320"/>
      <c r="N65" s="60"/>
      <c r="O65" s="114">
        <f t="shared" si="14"/>
        <v>0</v>
      </c>
      <c r="P65" s="726"/>
      <c r="R65" s="204"/>
      <c r="S65" s="204"/>
      <c r="T65" s="204"/>
    </row>
    <row r="66" spans="1:20" ht="36" x14ac:dyDescent="0.25">
      <c r="A66" s="107">
        <v>1150</v>
      </c>
      <c r="B66" s="78" t="s">
        <v>59</v>
      </c>
      <c r="C66" s="84">
        <f>F66+I66+L66+O66</f>
        <v>2308</v>
      </c>
      <c r="D66" s="231">
        <v>2308</v>
      </c>
      <c r="E66" s="519"/>
      <c r="F66" s="533">
        <f t="shared" si="11"/>
        <v>2308</v>
      </c>
      <c r="G66" s="231"/>
      <c r="H66" s="262"/>
      <c r="I66" s="109">
        <f t="shared" si="12"/>
        <v>0</v>
      </c>
      <c r="J66" s="262"/>
      <c r="K66" s="115"/>
      <c r="L66" s="109">
        <f t="shared" si="13"/>
        <v>0</v>
      </c>
      <c r="M66" s="321"/>
      <c r="N66" s="115"/>
      <c r="O66" s="109">
        <f t="shared" si="14"/>
        <v>0</v>
      </c>
      <c r="P66" s="116"/>
      <c r="R66" s="204"/>
      <c r="S66" s="204"/>
      <c r="T66" s="204"/>
    </row>
    <row r="67" spans="1:20" ht="24" x14ac:dyDescent="0.25">
      <c r="A67" s="46">
        <v>1200</v>
      </c>
      <c r="B67" s="105" t="s">
        <v>296</v>
      </c>
      <c r="C67" s="47">
        <f t="shared" si="0"/>
        <v>141287</v>
      </c>
      <c r="D67" s="227">
        <f t="shared" ref="D67:O67" si="15">SUM(D68:D69)</f>
        <v>130826</v>
      </c>
      <c r="E67" s="387">
        <f t="shared" si="15"/>
        <v>250</v>
      </c>
      <c r="F67" s="402">
        <f t="shared" si="15"/>
        <v>131076</v>
      </c>
      <c r="G67" s="227">
        <f t="shared" si="15"/>
        <v>10211</v>
      </c>
      <c r="H67" s="106">
        <f t="shared" si="15"/>
        <v>0</v>
      </c>
      <c r="I67" s="117">
        <f t="shared" si="15"/>
        <v>10211</v>
      </c>
      <c r="J67" s="106">
        <f t="shared" si="15"/>
        <v>0</v>
      </c>
      <c r="K67" s="50">
        <f t="shared" si="15"/>
        <v>0</v>
      </c>
      <c r="L67" s="117">
        <f t="shared" si="15"/>
        <v>0</v>
      </c>
      <c r="M67" s="47">
        <f t="shared" si="15"/>
        <v>0</v>
      </c>
      <c r="N67" s="50">
        <f t="shared" si="15"/>
        <v>0</v>
      </c>
      <c r="O67" s="117">
        <f t="shared" si="15"/>
        <v>0</v>
      </c>
      <c r="P67" s="123"/>
      <c r="R67" s="204"/>
      <c r="S67" s="204"/>
      <c r="T67" s="204"/>
    </row>
    <row r="68" spans="1:20" ht="24" x14ac:dyDescent="0.25">
      <c r="A68" s="581">
        <v>1210</v>
      </c>
      <c r="B68" s="52" t="s">
        <v>60</v>
      </c>
      <c r="C68" s="53">
        <f t="shared" si="0"/>
        <v>108045</v>
      </c>
      <c r="D68" s="228">
        <v>98234</v>
      </c>
      <c r="E68" s="393"/>
      <c r="F68" s="411">
        <f>D68+E68</f>
        <v>98234</v>
      </c>
      <c r="G68" s="228">
        <v>9811</v>
      </c>
      <c r="H68" s="260"/>
      <c r="I68" s="120">
        <f>G68+H68</f>
        <v>9811</v>
      </c>
      <c r="J68" s="260"/>
      <c r="K68" s="55"/>
      <c r="L68" s="120">
        <f>J68+K68</f>
        <v>0</v>
      </c>
      <c r="M68" s="319"/>
      <c r="N68" s="55"/>
      <c r="O68" s="120">
        <f>M68+N68</f>
        <v>0</v>
      </c>
      <c r="P68" s="110"/>
      <c r="R68" s="204"/>
      <c r="S68" s="204"/>
      <c r="T68" s="204"/>
    </row>
    <row r="69" spans="1:20" ht="24" x14ac:dyDescent="0.25">
      <c r="A69" s="112">
        <v>1220</v>
      </c>
      <c r="B69" s="57" t="s">
        <v>61</v>
      </c>
      <c r="C69" s="58">
        <f t="shared" si="0"/>
        <v>33242</v>
      </c>
      <c r="D69" s="230">
        <f t="shared" ref="D69:O69" si="16">SUM(D70:D74)</f>
        <v>32592</v>
      </c>
      <c r="E69" s="392">
        <f t="shared" si="16"/>
        <v>250</v>
      </c>
      <c r="F69" s="400">
        <f t="shared" si="16"/>
        <v>32842</v>
      </c>
      <c r="G69" s="230">
        <f t="shared" si="16"/>
        <v>400</v>
      </c>
      <c r="H69" s="121">
        <f t="shared" si="16"/>
        <v>0</v>
      </c>
      <c r="I69" s="114">
        <f t="shared" si="16"/>
        <v>400</v>
      </c>
      <c r="J69" s="121">
        <f t="shared" si="16"/>
        <v>0</v>
      </c>
      <c r="K69" s="113">
        <f t="shared" si="16"/>
        <v>0</v>
      </c>
      <c r="L69" s="114">
        <f t="shared" si="16"/>
        <v>0</v>
      </c>
      <c r="M69" s="58">
        <f t="shared" si="16"/>
        <v>0</v>
      </c>
      <c r="N69" s="113">
        <f t="shared" si="16"/>
        <v>0</v>
      </c>
      <c r="O69" s="114">
        <f t="shared" si="16"/>
        <v>0</v>
      </c>
      <c r="P69" s="111"/>
      <c r="R69" s="204"/>
      <c r="S69" s="204"/>
      <c r="T69" s="204"/>
    </row>
    <row r="70" spans="1:20" ht="48" x14ac:dyDescent="0.25">
      <c r="A70" s="38">
        <v>1221</v>
      </c>
      <c r="B70" s="57" t="s">
        <v>297</v>
      </c>
      <c r="C70" s="58">
        <f t="shared" si="0"/>
        <v>20289</v>
      </c>
      <c r="D70" s="229">
        <v>19889</v>
      </c>
      <c r="E70" s="389"/>
      <c r="F70" s="400">
        <f>D70+E70</f>
        <v>19889</v>
      </c>
      <c r="G70" s="229">
        <v>400</v>
      </c>
      <c r="H70" s="261"/>
      <c r="I70" s="114">
        <f>G70+H70</f>
        <v>400</v>
      </c>
      <c r="J70" s="261"/>
      <c r="K70" s="60"/>
      <c r="L70" s="114">
        <f>J70+K70</f>
        <v>0</v>
      </c>
      <c r="M70" s="320"/>
      <c r="N70" s="60"/>
      <c r="O70" s="114">
        <f>M70+N70</f>
        <v>0</v>
      </c>
      <c r="P70" s="367"/>
      <c r="R70" s="204"/>
      <c r="S70" s="204"/>
      <c r="T70" s="204"/>
    </row>
    <row r="71" spans="1:20" hidden="1" x14ac:dyDescent="0.25">
      <c r="A71" s="38">
        <v>1223</v>
      </c>
      <c r="B71" s="57" t="s">
        <v>62</v>
      </c>
      <c r="C71" s="58">
        <f t="shared" si="0"/>
        <v>0</v>
      </c>
      <c r="D71" s="229"/>
      <c r="E71" s="389"/>
      <c r="F71" s="400">
        <f>D71+E71</f>
        <v>0</v>
      </c>
      <c r="G71" s="229"/>
      <c r="H71" s="261"/>
      <c r="I71" s="114">
        <f>G71+H71</f>
        <v>0</v>
      </c>
      <c r="J71" s="261"/>
      <c r="K71" s="60"/>
      <c r="L71" s="114">
        <f>J71+K71</f>
        <v>0</v>
      </c>
      <c r="M71" s="320"/>
      <c r="N71" s="60"/>
      <c r="O71" s="114">
        <f>M71+N71</f>
        <v>0</v>
      </c>
      <c r="P71" s="111"/>
      <c r="R71" s="204"/>
      <c r="S71" s="204"/>
      <c r="T71" s="204"/>
    </row>
    <row r="72" spans="1:20" hidden="1" x14ac:dyDescent="0.25">
      <c r="A72" s="38">
        <v>1225</v>
      </c>
      <c r="B72" s="57" t="s">
        <v>63</v>
      </c>
      <c r="C72" s="58">
        <f t="shared" si="0"/>
        <v>0</v>
      </c>
      <c r="D72" s="229"/>
      <c r="E72" s="389"/>
      <c r="F72" s="400">
        <f>D72+E72</f>
        <v>0</v>
      </c>
      <c r="G72" s="229"/>
      <c r="H72" s="261"/>
      <c r="I72" s="114">
        <f>G72+H72</f>
        <v>0</v>
      </c>
      <c r="J72" s="261"/>
      <c r="K72" s="60"/>
      <c r="L72" s="114">
        <f>J72+K72</f>
        <v>0</v>
      </c>
      <c r="M72" s="320"/>
      <c r="N72" s="60"/>
      <c r="O72" s="114">
        <f>M72+N72</f>
        <v>0</v>
      </c>
      <c r="P72" s="111"/>
      <c r="R72" s="204"/>
      <c r="S72" s="204"/>
      <c r="T72" s="204"/>
    </row>
    <row r="73" spans="1:20" ht="36" x14ac:dyDescent="0.25">
      <c r="A73" s="38">
        <v>1227</v>
      </c>
      <c r="B73" s="57" t="s">
        <v>64</v>
      </c>
      <c r="C73" s="58">
        <f t="shared" si="0"/>
        <v>11953</v>
      </c>
      <c r="D73" s="229">
        <v>11953</v>
      </c>
      <c r="E73" s="389"/>
      <c r="F73" s="400">
        <f>D73+E73</f>
        <v>11953</v>
      </c>
      <c r="G73" s="229"/>
      <c r="H73" s="261"/>
      <c r="I73" s="114">
        <f>G73+H73</f>
        <v>0</v>
      </c>
      <c r="J73" s="261"/>
      <c r="K73" s="60"/>
      <c r="L73" s="114">
        <f>J73+K73</f>
        <v>0</v>
      </c>
      <c r="M73" s="320"/>
      <c r="N73" s="60"/>
      <c r="O73" s="114">
        <f>M73+N73</f>
        <v>0</v>
      </c>
      <c r="P73" s="111"/>
      <c r="R73" s="204"/>
      <c r="S73" s="204"/>
      <c r="T73" s="204"/>
    </row>
    <row r="74" spans="1:20" ht="48" x14ac:dyDescent="0.25">
      <c r="A74" s="38">
        <v>1228</v>
      </c>
      <c r="B74" s="57" t="s">
        <v>298</v>
      </c>
      <c r="C74" s="58">
        <f t="shared" si="0"/>
        <v>1000</v>
      </c>
      <c r="D74" s="229">
        <v>750</v>
      </c>
      <c r="E74" s="389">
        <v>250</v>
      </c>
      <c r="F74" s="400">
        <f>D74+E74</f>
        <v>1000</v>
      </c>
      <c r="G74" s="229"/>
      <c r="H74" s="261"/>
      <c r="I74" s="114">
        <f>G74+H74</f>
        <v>0</v>
      </c>
      <c r="J74" s="261"/>
      <c r="K74" s="60"/>
      <c r="L74" s="114">
        <f>J74+K74</f>
        <v>0</v>
      </c>
      <c r="M74" s="320"/>
      <c r="N74" s="60"/>
      <c r="O74" s="114">
        <f>M74+N74</f>
        <v>0</v>
      </c>
      <c r="P74" s="367" t="s">
        <v>550</v>
      </c>
      <c r="R74" s="204"/>
      <c r="S74" s="204"/>
      <c r="T74" s="204"/>
    </row>
    <row r="75" spans="1:20" x14ac:dyDescent="0.25">
      <c r="A75" s="101">
        <v>2000</v>
      </c>
      <c r="B75" s="101" t="s">
        <v>65</v>
      </c>
      <c r="C75" s="102">
        <f t="shared" si="0"/>
        <v>62768</v>
      </c>
      <c r="D75" s="226">
        <f t="shared" ref="D75:O75" si="17">SUM(D76,D83,D130,D164,D165,D172)</f>
        <v>55108</v>
      </c>
      <c r="E75" s="386">
        <f t="shared" si="17"/>
        <v>0</v>
      </c>
      <c r="F75" s="410">
        <f t="shared" si="17"/>
        <v>55108</v>
      </c>
      <c r="G75" s="226">
        <f t="shared" si="17"/>
        <v>1168</v>
      </c>
      <c r="H75" s="259">
        <f t="shared" si="17"/>
        <v>0</v>
      </c>
      <c r="I75" s="104">
        <f t="shared" si="17"/>
        <v>1168</v>
      </c>
      <c r="J75" s="259">
        <f t="shared" si="17"/>
        <v>6492</v>
      </c>
      <c r="K75" s="103">
        <f t="shared" si="17"/>
        <v>0</v>
      </c>
      <c r="L75" s="104">
        <f t="shared" si="17"/>
        <v>6492</v>
      </c>
      <c r="M75" s="102">
        <f t="shared" si="17"/>
        <v>0</v>
      </c>
      <c r="N75" s="103">
        <f t="shared" si="17"/>
        <v>0</v>
      </c>
      <c r="O75" s="104">
        <f t="shared" si="17"/>
        <v>0</v>
      </c>
      <c r="P75" s="343"/>
      <c r="R75" s="204"/>
      <c r="S75" s="204"/>
      <c r="T75" s="204"/>
    </row>
    <row r="76" spans="1:20" ht="24" hidden="1" x14ac:dyDescent="0.25">
      <c r="A76" s="46">
        <v>2100</v>
      </c>
      <c r="B76" s="105" t="s">
        <v>66</v>
      </c>
      <c r="C76" s="47">
        <f t="shared" si="0"/>
        <v>0</v>
      </c>
      <c r="D76" s="227">
        <f t="shared" ref="D76:O76" si="18">SUM(D77,D80)</f>
        <v>0</v>
      </c>
      <c r="E76" s="387">
        <f t="shared" si="18"/>
        <v>0</v>
      </c>
      <c r="F76" s="402">
        <f t="shared" si="18"/>
        <v>0</v>
      </c>
      <c r="G76" s="227">
        <f t="shared" si="18"/>
        <v>0</v>
      </c>
      <c r="H76" s="106">
        <f t="shared" si="18"/>
        <v>0</v>
      </c>
      <c r="I76" s="117">
        <f t="shared" si="18"/>
        <v>0</v>
      </c>
      <c r="J76" s="106">
        <f t="shared" si="18"/>
        <v>0</v>
      </c>
      <c r="K76" s="50">
        <f t="shared" si="18"/>
        <v>0</v>
      </c>
      <c r="L76" s="117">
        <f t="shared" si="18"/>
        <v>0</v>
      </c>
      <c r="M76" s="47">
        <f t="shared" si="18"/>
        <v>0</v>
      </c>
      <c r="N76" s="50">
        <f t="shared" si="18"/>
        <v>0</v>
      </c>
      <c r="O76" s="117">
        <f t="shared" si="18"/>
        <v>0</v>
      </c>
      <c r="P76" s="123"/>
      <c r="R76" s="204"/>
      <c r="S76" s="204"/>
      <c r="T76" s="204"/>
    </row>
    <row r="77" spans="1:20" ht="24" hidden="1" x14ac:dyDescent="0.25">
      <c r="A77" s="581">
        <v>2110</v>
      </c>
      <c r="B77" s="52" t="s">
        <v>67</v>
      </c>
      <c r="C77" s="53">
        <f t="shared" si="0"/>
        <v>0</v>
      </c>
      <c r="D77" s="232">
        <f t="shared" ref="D77:O77" si="19">SUM(D78:D79)</f>
        <v>0</v>
      </c>
      <c r="E77" s="388">
        <f t="shared" si="19"/>
        <v>0</v>
      </c>
      <c r="F77" s="411">
        <f t="shared" si="19"/>
        <v>0</v>
      </c>
      <c r="G77" s="232">
        <f t="shared" si="19"/>
        <v>0</v>
      </c>
      <c r="H77" s="263">
        <f t="shared" si="19"/>
        <v>0</v>
      </c>
      <c r="I77" s="120">
        <f t="shared" si="19"/>
        <v>0</v>
      </c>
      <c r="J77" s="263">
        <f t="shared" si="19"/>
        <v>0</v>
      </c>
      <c r="K77" s="119">
        <f t="shared" si="19"/>
        <v>0</v>
      </c>
      <c r="L77" s="120">
        <f t="shared" si="19"/>
        <v>0</v>
      </c>
      <c r="M77" s="53">
        <f t="shared" si="19"/>
        <v>0</v>
      </c>
      <c r="N77" s="119">
        <f t="shared" si="19"/>
        <v>0</v>
      </c>
      <c r="O77" s="120">
        <f t="shared" si="19"/>
        <v>0</v>
      </c>
      <c r="P77" s="110"/>
      <c r="R77" s="204"/>
      <c r="S77" s="204"/>
      <c r="T77" s="204"/>
    </row>
    <row r="78" spans="1:20" hidden="1" x14ac:dyDescent="0.25">
      <c r="A78" s="38">
        <v>2111</v>
      </c>
      <c r="B78" s="57" t="s">
        <v>68</v>
      </c>
      <c r="C78" s="58">
        <f t="shared" si="0"/>
        <v>0</v>
      </c>
      <c r="D78" s="229"/>
      <c r="E78" s="389"/>
      <c r="F78" s="400">
        <f>D78+E78</f>
        <v>0</v>
      </c>
      <c r="G78" s="229"/>
      <c r="H78" s="261"/>
      <c r="I78" s="114">
        <f>G78+H78</f>
        <v>0</v>
      </c>
      <c r="J78" s="261"/>
      <c r="K78" s="60"/>
      <c r="L78" s="114">
        <f>J78+K78</f>
        <v>0</v>
      </c>
      <c r="M78" s="320"/>
      <c r="N78" s="60"/>
      <c r="O78" s="114">
        <f>M78+N78</f>
        <v>0</v>
      </c>
      <c r="P78" s="111"/>
      <c r="R78" s="204"/>
      <c r="S78" s="204"/>
      <c r="T78" s="204"/>
    </row>
    <row r="79" spans="1:20" ht="24" hidden="1" x14ac:dyDescent="0.25">
      <c r="A79" s="421">
        <v>2112</v>
      </c>
      <c r="B79" s="438" t="s">
        <v>69</v>
      </c>
      <c r="C79" s="447">
        <f t="shared" si="0"/>
        <v>0</v>
      </c>
      <c r="D79" s="448">
        <v>0</v>
      </c>
      <c r="E79" s="517"/>
      <c r="F79" s="526">
        <f>D79+E79</f>
        <v>0</v>
      </c>
      <c r="G79" s="448"/>
      <c r="H79" s="450"/>
      <c r="I79" s="451">
        <f>G79+H79</f>
        <v>0</v>
      </c>
      <c r="J79" s="450"/>
      <c r="K79" s="449"/>
      <c r="L79" s="451">
        <f>J79+K79</f>
        <v>0</v>
      </c>
      <c r="M79" s="453"/>
      <c r="N79" s="449"/>
      <c r="O79" s="451">
        <f>M79+N79</f>
        <v>0</v>
      </c>
      <c r="P79" s="454"/>
      <c r="R79" s="204"/>
      <c r="S79" s="204"/>
      <c r="T79" s="204"/>
    </row>
    <row r="80" spans="1:20" ht="24" hidden="1" x14ac:dyDescent="0.25">
      <c r="A80" s="112">
        <v>2120</v>
      </c>
      <c r="B80" s="57" t="s">
        <v>70</v>
      </c>
      <c r="C80" s="58">
        <f t="shared" si="0"/>
        <v>0</v>
      </c>
      <c r="D80" s="230">
        <f t="shared" ref="D80:O80" si="20">SUM(D81:D82)</f>
        <v>0</v>
      </c>
      <c r="E80" s="392">
        <f t="shared" si="20"/>
        <v>0</v>
      </c>
      <c r="F80" s="400">
        <f t="shared" si="20"/>
        <v>0</v>
      </c>
      <c r="G80" s="230">
        <f t="shared" si="20"/>
        <v>0</v>
      </c>
      <c r="H80" s="121">
        <f t="shared" si="20"/>
        <v>0</v>
      </c>
      <c r="I80" s="114">
        <f t="shared" si="20"/>
        <v>0</v>
      </c>
      <c r="J80" s="121">
        <f t="shared" si="20"/>
        <v>0</v>
      </c>
      <c r="K80" s="113">
        <f t="shared" si="20"/>
        <v>0</v>
      </c>
      <c r="L80" s="114">
        <f t="shared" si="20"/>
        <v>0</v>
      </c>
      <c r="M80" s="58">
        <f t="shared" si="20"/>
        <v>0</v>
      </c>
      <c r="N80" s="113">
        <f t="shared" si="20"/>
        <v>0</v>
      </c>
      <c r="O80" s="114">
        <f t="shared" si="20"/>
        <v>0</v>
      </c>
      <c r="P80" s="111"/>
      <c r="R80" s="204"/>
      <c r="S80" s="204"/>
      <c r="T80" s="204"/>
    </row>
    <row r="81" spans="1:20" hidden="1" x14ac:dyDescent="0.25">
      <c r="A81" s="38">
        <v>2121</v>
      </c>
      <c r="B81" s="57" t="s">
        <v>68</v>
      </c>
      <c r="C81" s="58">
        <f t="shared" si="0"/>
        <v>0</v>
      </c>
      <c r="D81" s="229"/>
      <c r="E81" s="389"/>
      <c r="F81" s="400">
        <f>D81+E81</f>
        <v>0</v>
      </c>
      <c r="G81" s="229"/>
      <c r="H81" s="261"/>
      <c r="I81" s="114">
        <f>G81+H81</f>
        <v>0</v>
      </c>
      <c r="J81" s="261"/>
      <c r="K81" s="60"/>
      <c r="L81" s="114">
        <f>J81+K81</f>
        <v>0</v>
      </c>
      <c r="M81" s="320"/>
      <c r="N81" s="60"/>
      <c r="O81" s="114">
        <f>M81+N81</f>
        <v>0</v>
      </c>
      <c r="P81" s="111"/>
      <c r="R81" s="204"/>
      <c r="S81" s="204"/>
      <c r="T81" s="204"/>
    </row>
    <row r="82" spans="1:20" ht="24" hidden="1" x14ac:dyDescent="0.25">
      <c r="A82" s="38">
        <v>2122</v>
      </c>
      <c r="B82" s="57" t="s">
        <v>69</v>
      </c>
      <c r="C82" s="58">
        <f t="shared" si="0"/>
        <v>0</v>
      </c>
      <c r="D82" s="229"/>
      <c r="E82" s="389"/>
      <c r="F82" s="400">
        <f>D82+E82</f>
        <v>0</v>
      </c>
      <c r="G82" s="229"/>
      <c r="H82" s="261"/>
      <c r="I82" s="114">
        <f>G82+H82</f>
        <v>0</v>
      </c>
      <c r="J82" s="261"/>
      <c r="K82" s="60"/>
      <c r="L82" s="114">
        <f>J82+K82</f>
        <v>0</v>
      </c>
      <c r="M82" s="320"/>
      <c r="N82" s="60"/>
      <c r="O82" s="114">
        <f>M82+N82</f>
        <v>0</v>
      </c>
      <c r="P82" s="111"/>
      <c r="R82" s="204"/>
      <c r="S82" s="204"/>
      <c r="T82" s="204"/>
    </row>
    <row r="83" spans="1:20" x14ac:dyDescent="0.25">
      <c r="A83" s="46">
        <v>2200</v>
      </c>
      <c r="B83" s="105" t="s">
        <v>71</v>
      </c>
      <c r="C83" s="47">
        <f t="shared" si="0"/>
        <v>47318</v>
      </c>
      <c r="D83" s="227">
        <f t="shared" ref="D83:O83" si="21">SUM(D84,D89,D95,D103,D112,D116,D122,D128)</f>
        <v>44397</v>
      </c>
      <c r="E83" s="387">
        <f t="shared" si="21"/>
        <v>0</v>
      </c>
      <c r="F83" s="402">
        <f t="shared" si="21"/>
        <v>44397</v>
      </c>
      <c r="G83" s="227">
        <f t="shared" si="21"/>
        <v>0</v>
      </c>
      <c r="H83" s="106">
        <f t="shared" si="21"/>
        <v>0</v>
      </c>
      <c r="I83" s="117">
        <f t="shared" si="21"/>
        <v>0</v>
      </c>
      <c r="J83" s="106">
        <f t="shared" si="21"/>
        <v>2921</v>
      </c>
      <c r="K83" s="50">
        <f t="shared" si="21"/>
        <v>0</v>
      </c>
      <c r="L83" s="117">
        <f t="shared" si="21"/>
        <v>2921</v>
      </c>
      <c r="M83" s="164">
        <f t="shared" si="21"/>
        <v>0</v>
      </c>
      <c r="N83" s="165">
        <f t="shared" si="21"/>
        <v>0</v>
      </c>
      <c r="O83" s="166">
        <f t="shared" si="21"/>
        <v>0</v>
      </c>
      <c r="P83" s="345"/>
      <c r="R83" s="204"/>
      <c r="S83" s="204"/>
      <c r="T83" s="204"/>
    </row>
    <row r="84" spans="1:20" ht="24" x14ac:dyDescent="0.25">
      <c r="A84" s="107">
        <v>2210</v>
      </c>
      <c r="B84" s="78" t="s">
        <v>72</v>
      </c>
      <c r="C84" s="84">
        <f t="shared" si="0"/>
        <v>944</v>
      </c>
      <c r="D84" s="132">
        <f t="shared" ref="D84:O84" si="22">SUM(D85:D88)</f>
        <v>944</v>
      </c>
      <c r="E84" s="516">
        <f t="shared" si="22"/>
        <v>0</v>
      </c>
      <c r="F84" s="533">
        <f t="shared" si="22"/>
        <v>944</v>
      </c>
      <c r="G84" s="132">
        <f t="shared" si="22"/>
        <v>0</v>
      </c>
      <c r="H84" s="205">
        <f t="shared" si="22"/>
        <v>0</v>
      </c>
      <c r="I84" s="109">
        <f t="shared" si="22"/>
        <v>0</v>
      </c>
      <c r="J84" s="205">
        <f t="shared" si="22"/>
        <v>0</v>
      </c>
      <c r="K84" s="108">
        <f t="shared" si="22"/>
        <v>0</v>
      </c>
      <c r="L84" s="109">
        <f t="shared" si="22"/>
        <v>0</v>
      </c>
      <c r="M84" s="84">
        <f t="shared" si="22"/>
        <v>0</v>
      </c>
      <c r="N84" s="108">
        <f t="shared" si="22"/>
        <v>0</v>
      </c>
      <c r="O84" s="109">
        <f t="shared" si="22"/>
        <v>0</v>
      </c>
      <c r="P84" s="116"/>
      <c r="R84" s="204"/>
      <c r="S84" s="204"/>
      <c r="T84" s="204"/>
    </row>
    <row r="85" spans="1:20" ht="24" hidden="1" x14ac:dyDescent="0.25">
      <c r="A85" s="33">
        <v>2211</v>
      </c>
      <c r="B85" s="52" t="s">
        <v>73</v>
      </c>
      <c r="C85" s="53">
        <f t="shared" ref="C85:C148" si="23">F85+I85+L85+O85</f>
        <v>0</v>
      </c>
      <c r="D85" s="228"/>
      <c r="E85" s="393"/>
      <c r="F85" s="411">
        <f>D85+E85</f>
        <v>0</v>
      </c>
      <c r="G85" s="228"/>
      <c r="H85" s="260"/>
      <c r="I85" s="120">
        <f>G85+H85</f>
        <v>0</v>
      </c>
      <c r="J85" s="260"/>
      <c r="K85" s="55"/>
      <c r="L85" s="120">
        <f>J85+K85</f>
        <v>0</v>
      </c>
      <c r="M85" s="319"/>
      <c r="N85" s="55"/>
      <c r="O85" s="120">
        <f>M85+N85</f>
        <v>0</v>
      </c>
      <c r="P85" s="110"/>
      <c r="R85" s="204"/>
      <c r="S85" s="204"/>
      <c r="T85" s="204"/>
    </row>
    <row r="86" spans="1:20" ht="36" x14ac:dyDescent="0.25">
      <c r="A86" s="38">
        <v>2212</v>
      </c>
      <c r="B86" s="57" t="s">
        <v>74</v>
      </c>
      <c r="C86" s="58">
        <f t="shared" si="23"/>
        <v>664</v>
      </c>
      <c r="D86" s="229">
        <v>664</v>
      </c>
      <c r="E86" s="389"/>
      <c r="F86" s="400">
        <f>D86+E86</f>
        <v>664</v>
      </c>
      <c r="G86" s="229"/>
      <c r="H86" s="261"/>
      <c r="I86" s="114">
        <f>G86+H86</f>
        <v>0</v>
      </c>
      <c r="J86" s="261"/>
      <c r="K86" s="60"/>
      <c r="L86" s="114">
        <f>J86+K86</f>
        <v>0</v>
      </c>
      <c r="M86" s="320"/>
      <c r="N86" s="60"/>
      <c r="O86" s="114">
        <f>M86+N86</f>
        <v>0</v>
      </c>
      <c r="P86" s="111"/>
      <c r="R86" s="204"/>
      <c r="S86" s="204"/>
      <c r="T86" s="204"/>
    </row>
    <row r="87" spans="1:20" ht="24" x14ac:dyDescent="0.25">
      <c r="A87" s="38">
        <v>2214</v>
      </c>
      <c r="B87" s="57" t="s">
        <v>75</v>
      </c>
      <c r="C87" s="58">
        <f t="shared" si="23"/>
        <v>120</v>
      </c>
      <c r="D87" s="229">
        <v>120</v>
      </c>
      <c r="E87" s="389"/>
      <c r="F87" s="400">
        <f>D87+E87</f>
        <v>120</v>
      </c>
      <c r="G87" s="229"/>
      <c r="H87" s="261"/>
      <c r="I87" s="114">
        <f>G87+H87</f>
        <v>0</v>
      </c>
      <c r="J87" s="261"/>
      <c r="K87" s="60"/>
      <c r="L87" s="114">
        <f>J87+K87</f>
        <v>0</v>
      </c>
      <c r="M87" s="320"/>
      <c r="N87" s="60"/>
      <c r="O87" s="114">
        <f>M87+N87</f>
        <v>0</v>
      </c>
      <c r="P87" s="111"/>
      <c r="R87" s="204"/>
      <c r="S87" s="204"/>
      <c r="T87" s="204"/>
    </row>
    <row r="88" spans="1:20" x14ac:dyDescent="0.25">
      <c r="A88" s="38">
        <v>2219</v>
      </c>
      <c r="B88" s="57" t="s">
        <v>76</v>
      </c>
      <c r="C88" s="58">
        <f t="shared" si="23"/>
        <v>160</v>
      </c>
      <c r="D88" s="229">
        <v>160</v>
      </c>
      <c r="E88" s="389"/>
      <c r="F88" s="400">
        <f>D88+E88</f>
        <v>160</v>
      </c>
      <c r="G88" s="229"/>
      <c r="H88" s="261"/>
      <c r="I88" s="114">
        <f>G88+H88</f>
        <v>0</v>
      </c>
      <c r="J88" s="261"/>
      <c r="K88" s="60"/>
      <c r="L88" s="114">
        <f>J88+K88</f>
        <v>0</v>
      </c>
      <c r="M88" s="320"/>
      <c r="N88" s="60"/>
      <c r="O88" s="114">
        <f>M88+N88</f>
        <v>0</v>
      </c>
      <c r="P88" s="111"/>
      <c r="R88" s="204"/>
      <c r="S88" s="204"/>
      <c r="T88" s="204"/>
    </row>
    <row r="89" spans="1:20" ht="24" x14ac:dyDescent="0.25">
      <c r="A89" s="112">
        <v>2220</v>
      </c>
      <c r="B89" s="57" t="s">
        <v>77</v>
      </c>
      <c r="C89" s="58">
        <f t="shared" si="23"/>
        <v>39217</v>
      </c>
      <c r="D89" s="230">
        <f t="shared" ref="D89:O89" si="24">SUM(D90:D94)</f>
        <v>36296</v>
      </c>
      <c r="E89" s="392">
        <f t="shared" si="24"/>
        <v>0</v>
      </c>
      <c r="F89" s="400">
        <f t="shared" si="24"/>
        <v>36296</v>
      </c>
      <c r="G89" s="230">
        <f t="shared" si="24"/>
        <v>0</v>
      </c>
      <c r="H89" s="121">
        <f t="shared" si="24"/>
        <v>0</v>
      </c>
      <c r="I89" s="114">
        <f t="shared" si="24"/>
        <v>0</v>
      </c>
      <c r="J89" s="121">
        <f t="shared" si="24"/>
        <v>2921</v>
      </c>
      <c r="K89" s="113">
        <f t="shared" si="24"/>
        <v>0</v>
      </c>
      <c r="L89" s="114">
        <f t="shared" si="24"/>
        <v>2921</v>
      </c>
      <c r="M89" s="58">
        <f t="shared" si="24"/>
        <v>0</v>
      </c>
      <c r="N89" s="113">
        <f t="shared" si="24"/>
        <v>0</v>
      </c>
      <c r="O89" s="114">
        <f t="shared" si="24"/>
        <v>0</v>
      </c>
      <c r="P89" s="111"/>
      <c r="R89" s="204"/>
      <c r="S89" s="204"/>
      <c r="T89" s="204"/>
    </row>
    <row r="90" spans="1:20" ht="24" x14ac:dyDescent="0.25">
      <c r="A90" s="421">
        <v>2221</v>
      </c>
      <c r="B90" s="438" t="s">
        <v>289</v>
      </c>
      <c r="C90" s="447">
        <f t="shared" si="23"/>
        <v>20872</v>
      </c>
      <c r="D90" s="448">
        <v>19912</v>
      </c>
      <c r="E90" s="517"/>
      <c r="F90" s="526">
        <f>D90+E90</f>
        <v>19912</v>
      </c>
      <c r="G90" s="448"/>
      <c r="H90" s="450"/>
      <c r="I90" s="451">
        <f>G90+H90</f>
        <v>0</v>
      </c>
      <c r="J90" s="450">
        <v>960</v>
      </c>
      <c r="K90" s="449"/>
      <c r="L90" s="451">
        <f>J90+K90</f>
        <v>960</v>
      </c>
      <c r="M90" s="453"/>
      <c r="N90" s="449"/>
      <c r="O90" s="451">
        <f>M90+N90</f>
        <v>0</v>
      </c>
      <c r="P90" s="470"/>
      <c r="Q90" s="464"/>
      <c r="R90" s="204"/>
      <c r="S90" s="204"/>
      <c r="T90" s="204"/>
    </row>
    <row r="91" spans="1:20" x14ac:dyDescent="0.25">
      <c r="A91" s="421">
        <v>2222</v>
      </c>
      <c r="B91" s="438" t="s">
        <v>78</v>
      </c>
      <c r="C91" s="447">
        <f t="shared" si="23"/>
        <v>6865</v>
      </c>
      <c r="D91" s="448">
        <v>5929</v>
      </c>
      <c r="E91" s="517"/>
      <c r="F91" s="526">
        <f>D91+E91</f>
        <v>5929</v>
      </c>
      <c r="G91" s="448"/>
      <c r="H91" s="450"/>
      <c r="I91" s="451">
        <f>G91+H91</f>
        <v>0</v>
      </c>
      <c r="J91" s="450">
        <v>936</v>
      </c>
      <c r="K91" s="449"/>
      <c r="L91" s="451">
        <f>J91+K91</f>
        <v>936</v>
      </c>
      <c r="M91" s="453"/>
      <c r="N91" s="449"/>
      <c r="O91" s="451">
        <f>M91+N91</f>
        <v>0</v>
      </c>
      <c r="P91" s="470"/>
      <c r="Q91" s="464"/>
      <c r="R91" s="204"/>
      <c r="S91" s="204"/>
      <c r="T91" s="204"/>
    </row>
    <row r="92" spans="1:20" x14ac:dyDescent="0.25">
      <c r="A92" s="421">
        <v>2223</v>
      </c>
      <c r="B92" s="438" t="s">
        <v>79</v>
      </c>
      <c r="C92" s="447">
        <f t="shared" si="23"/>
        <v>10496</v>
      </c>
      <c r="D92" s="448">
        <v>9646</v>
      </c>
      <c r="E92" s="517"/>
      <c r="F92" s="526">
        <f>D92+E92</f>
        <v>9646</v>
      </c>
      <c r="G92" s="448"/>
      <c r="H92" s="450"/>
      <c r="I92" s="451">
        <f>G92+H92</f>
        <v>0</v>
      </c>
      <c r="J92" s="450">
        <v>850</v>
      </c>
      <c r="K92" s="449"/>
      <c r="L92" s="451">
        <f>J92+K92</f>
        <v>850</v>
      </c>
      <c r="M92" s="453"/>
      <c r="N92" s="449"/>
      <c r="O92" s="451">
        <f>M92+N92</f>
        <v>0</v>
      </c>
      <c r="P92" s="470"/>
      <c r="Q92" s="464"/>
      <c r="R92" s="204"/>
      <c r="S92" s="204"/>
      <c r="T92" s="204"/>
    </row>
    <row r="93" spans="1:20" ht="48" x14ac:dyDescent="0.25">
      <c r="A93" s="421">
        <v>2224</v>
      </c>
      <c r="B93" s="438" t="s">
        <v>299</v>
      </c>
      <c r="C93" s="447">
        <f t="shared" si="23"/>
        <v>984</v>
      </c>
      <c r="D93" s="448">
        <v>809</v>
      </c>
      <c r="E93" s="517"/>
      <c r="F93" s="526">
        <f>D93+E93</f>
        <v>809</v>
      </c>
      <c r="G93" s="448"/>
      <c r="H93" s="450"/>
      <c r="I93" s="451">
        <f>G93+H93</f>
        <v>0</v>
      </c>
      <c r="J93" s="450">
        <v>175</v>
      </c>
      <c r="K93" s="449"/>
      <c r="L93" s="451">
        <f>J93+K93</f>
        <v>175</v>
      </c>
      <c r="M93" s="453"/>
      <c r="N93" s="449"/>
      <c r="O93" s="451">
        <f>M93+N93</f>
        <v>0</v>
      </c>
      <c r="P93" s="470"/>
      <c r="Q93" s="464"/>
      <c r="R93" s="204"/>
      <c r="S93" s="204"/>
      <c r="T93" s="204"/>
    </row>
    <row r="94" spans="1:20" ht="24" hidden="1" x14ac:dyDescent="0.25">
      <c r="A94" s="421">
        <v>2229</v>
      </c>
      <c r="B94" s="438" t="s">
        <v>80</v>
      </c>
      <c r="C94" s="447">
        <f t="shared" si="23"/>
        <v>0</v>
      </c>
      <c r="D94" s="448"/>
      <c r="E94" s="517"/>
      <c r="F94" s="526">
        <f>D94+E94</f>
        <v>0</v>
      </c>
      <c r="G94" s="448"/>
      <c r="H94" s="450"/>
      <c r="I94" s="451">
        <f>G94+H94</f>
        <v>0</v>
      </c>
      <c r="J94" s="450"/>
      <c r="K94" s="449"/>
      <c r="L94" s="451">
        <f>J94+K94</f>
        <v>0</v>
      </c>
      <c r="M94" s="453"/>
      <c r="N94" s="449"/>
      <c r="O94" s="451">
        <f>M94+N94</f>
        <v>0</v>
      </c>
      <c r="P94" s="469"/>
      <c r="R94" s="204"/>
      <c r="S94" s="204"/>
      <c r="T94" s="204"/>
    </row>
    <row r="95" spans="1:20" ht="36" x14ac:dyDescent="0.25">
      <c r="A95" s="112">
        <v>2230</v>
      </c>
      <c r="B95" s="57" t="s">
        <v>81</v>
      </c>
      <c r="C95" s="58">
        <f t="shared" si="23"/>
        <v>1104</v>
      </c>
      <c r="D95" s="230">
        <f t="shared" ref="D95:O95" si="25">SUM(D96:D102)</f>
        <v>1104</v>
      </c>
      <c r="E95" s="392">
        <f t="shared" si="25"/>
        <v>0</v>
      </c>
      <c r="F95" s="400">
        <f t="shared" si="25"/>
        <v>1104</v>
      </c>
      <c r="G95" s="230">
        <f t="shared" si="25"/>
        <v>0</v>
      </c>
      <c r="H95" s="121">
        <f t="shared" si="25"/>
        <v>0</v>
      </c>
      <c r="I95" s="114">
        <f t="shared" si="25"/>
        <v>0</v>
      </c>
      <c r="J95" s="121">
        <f t="shared" si="25"/>
        <v>0</v>
      </c>
      <c r="K95" s="113">
        <f t="shared" si="25"/>
        <v>0</v>
      </c>
      <c r="L95" s="114">
        <f t="shared" si="25"/>
        <v>0</v>
      </c>
      <c r="M95" s="58">
        <f t="shared" si="25"/>
        <v>0</v>
      </c>
      <c r="N95" s="113">
        <f t="shared" si="25"/>
        <v>0</v>
      </c>
      <c r="O95" s="114">
        <f t="shared" si="25"/>
        <v>0</v>
      </c>
      <c r="P95" s="111"/>
      <c r="R95" s="204"/>
      <c r="S95" s="204"/>
      <c r="T95" s="204"/>
    </row>
    <row r="96" spans="1:20" ht="24" hidden="1" x14ac:dyDescent="0.25">
      <c r="A96" s="38">
        <v>2231</v>
      </c>
      <c r="B96" s="57" t="s">
        <v>82</v>
      </c>
      <c r="C96" s="58">
        <f t="shared" si="23"/>
        <v>0</v>
      </c>
      <c r="D96" s="229"/>
      <c r="E96" s="389"/>
      <c r="F96" s="400">
        <f t="shared" ref="F96:F102" si="26">D96+E96</f>
        <v>0</v>
      </c>
      <c r="G96" s="229"/>
      <c r="H96" s="261"/>
      <c r="I96" s="114">
        <f t="shared" ref="I96:I102" si="27">G96+H96</f>
        <v>0</v>
      </c>
      <c r="J96" s="261"/>
      <c r="K96" s="60"/>
      <c r="L96" s="114">
        <f t="shared" ref="L96:L102" si="28">J96+K96</f>
        <v>0</v>
      </c>
      <c r="M96" s="320"/>
      <c r="N96" s="60"/>
      <c r="O96" s="114">
        <f t="shared" ref="O96:O102" si="29">M96+N96</f>
        <v>0</v>
      </c>
      <c r="P96" s="111"/>
      <c r="R96" s="204"/>
      <c r="S96" s="204"/>
      <c r="T96" s="204"/>
    </row>
    <row r="97" spans="1:20" ht="24.75" hidden="1" customHeight="1" x14ac:dyDescent="0.25">
      <c r="A97" s="38">
        <v>2232</v>
      </c>
      <c r="B97" s="57" t="s">
        <v>83</v>
      </c>
      <c r="C97" s="58">
        <f t="shared" si="23"/>
        <v>0</v>
      </c>
      <c r="D97" s="229"/>
      <c r="E97" s="389"/>
      <c r="F97" s="400">
        <f t="shared" si="26"/>
        <v>0</v>
      </c>
      <c r="G97" s="229"/>
      <c r="H97" s="261"/>
      <c r="I97" s="114">
        <f t="shared" si="27"/>
        <v>0</v>
      </c>
      <c r="J97" s="261"/>
      <c r="K97" s="60"/>
      <c r="L97" s="114">
        <f t="shared" si="28"/>
        <v>0</v>
      </c>
      <c r="M97" s="320"/>
      <c r="N97" s="60"/>
      <c r="O97" s="114">
        <f t="shared" si="29"/>
        <v>0</v>
      </c>
      <c r="P97" s="111"/>
      <c r="R97" s="204"/>
      <c r="S97" s="204"/>
      <c r="T97" s="204"/>
    </row>
    <row r="98" spans="1:20" ht="24" hidden="1" x14ac:dyDescent="0.25">
      <c r="A98" s="33">
        <v>2233</v>
      </c>
      <c r="B98" s="52" t="s">
        <v>84</v>
      </c>
      <c r="C98" s="53">
        <f t="shared" si="23"/>
        <v>0</v>
      </c>
      <c r="D98" s="228"/>
      <c r="E98" s="393"/>
      <c r="F98" s="411">
        <f t="shared" si="26"/>
        <v>0</v>
      </c>
      <c r="G98" s="228"/>
      <c r="H98" s="260"/>
      <c r="I98" s="120">
        <f t="shared" si="27"/>
        <v>0</v>
      </c>
      <c r="J98" s="260"/>
      <c r="K98" s="55"/>
      <c r="L98" s="120">
        <f t="shared" si="28"/>
        <v>0</v>
      </c>
      <c r="M98" s="319"/>
      <c r="N98" s="55"/>
      <c r="O98" s="120">
        <f t="shared" si="29"/>
        <v>0</v>
      </c>
      <c r="P98" s="110"/>
      <c r="R98" s="204"/>
      <c r="S98" s="204"/>
      <c r="T98" s="204"/>
    </row>
    <row r="99" spans="1:20" ht="36" hidden="1" x14ac:dyDescent="0.25">
      <c r="A99" s="38">
        <v>2234</v>
      </c>
      <c r="B99" s="57" t="s">
        <v>85</v>
      </c>
      <c r="C99" s="58">
        <f t="shared" si="23"/>
        <v>0</v>
      </c>
      <c r="D99" s="229"/>
      <c r="E99" s="389"/>
      <c r="F99" s="400">
        <f t="shared" si="26"/>
        <v>0</v>
      </c>
      <c r="G99" s="229"/>
      <c r="H99" s="261"/>
      <c r="I99" s="114">
        <f t="shared" si="27"/>
        <v>0</v>
      </c>
      <c r="J99" s="261"/>
      <c r="K99" s="60"/>
      <c r="L99" s="114">
        <f t="shared" si="28"/>
        <v>0</v>
      </c>
      <c r="M99" s="320"/>
      <c r="N99" s="60"/>
      <c r="O99" s="114">
        <f t="shared" si="29"/>
        <v>0</v>
      </c>
      <c r="P99" s="111"/>
      <c r="R99" s="204"/>
      <c r="S99" s="204"/>
      <c r="T99" s="204"/>
    </row>
    <row r="100" spans="1:20" ht="24" hidden="1" x14ac:dyDescent="0.25">
      <c r="A100" s="38">
        <v>2235</v>
      </c>
      <c r="B100" s="57" t="s">
        <v>86</v>
      </c>
      <c r="C100" s="58">
        <f t="shared" si="23"/>
        <v>0</v>
      </c>
      <c r="D100" s="229"/>
      <c r="E100" s="389"/>
      <c r="F100" s="400">
        <f t="shared" si="26"/>
        <v>0</v>
      </c>
      <c r="G100" s="229"/>
      <c r="H100" s="261"/>
      <c r="I100" s="114">
        <f t="shared" si="27"/>
        <v>0</v>
      </c>
      <c r="J100" s="261"/>
      <c r="K100" s="60"/>
      <c r="L100" s="114">
        <f t="shared" si="28"/>
        <v>0</v>
      </c>
      <c r="M100" s="320"/>
      <c r="N100" s="60"/>
      <c r="O100" s="114">
        <f t="shared" si="29"/>
        <v>0</v>
      </c>
      <c r="P100" s="111"/>
      <c r="R100" s="204"/>
      <c r="S100" s="204"/>
      <c r="T100" s="204"/>
    </row>
    <row r="101" spans="1:20" hidden="1" x14ac:dyDescent="0.25">
      <c r="A101" s="38">
        <v>2236</v>
      </c>
      <c r="B101" s="57" t="s">
        <v>87</v>
      </c>
      <c r="C101" s="58">
        <f t="shared" si="23"/>
        <v>0</v>
      </c>
      <c r="D101" s="229"/>
      <c r="E101" s="389"/>
      <c r="F101" s="400">
        <f t="shared" si="26"/>
        <v>0</v>
      </c>
      <c r="G101" s="229"/>
      <c r="H101" s="261"/>
      <c r="I101" s="114">
        <f t="shared" si="27"/>
        <v>0</v>
      </c>
      <c r="J101" s="261"/>
      <c r="K101" s="60"/>
      <c r="L101" s="114">
        <f t="shared" si="28"/>
        <v>0</v>
      </c>
      <c r="M101" s="320"/>
      <c r="N101" s="60"/>
      <c r="O101" s="114">
        <f t="shared" si="29"/>
        <v>0</v>
      </c>
      <c r="P101" s="111"/>
      <c r="R101" s="204"/>
      <c r="S101" s="204"/>
      <c r="T101" s="204"/>
    </row>
    <row r="102" spans="1:20" ht="24" x14ac:dyDescent="0.25">
      <c r="A102" s="38">
        <v>2239</v>
      </c>
      <c r="B102" s="57" t="s">
        <v>88</v>
      </c>
      <c r="C102" s="58">
        <f t="shared" si="23"/>
        <v>1104</v>
      </c>
      <c r="D102" s="229">
        <v>1104</v>
      </c>
      <c r="E102" s="389"/>
      <c r="F102" s="400">
        <f t="shared" si="26"/>
        <v>1104</v>
      </c>
      <c r="G102" s="229"/>
      <c r="H102" s="261"/>
      <c r="I102" s="114">
        <f t="shared" si="27"/>
        <v>0</v>
      </c>
      <c r="J102" s="261"/>
      <c r="K102" s="60"/>
      <c r="L102" s="114">
        <f t="shared" si="28"/>
        <v>0</v>
      </c>
      <c r="M102" s="320"/>
      <c r="N102" s="60"/>
      <c r="O102" s="114">
        <f t="shared" si="29"/>
        <v>0</v>
      </c>
      <c r="P102" s="111"/>
      <c r="R102" s="204"/>
      <c r="S102" s="204"/>
      <c r="T102" s="204"/>
    </row>
    <row r="103" spans="1:20" ht="36" x14ac:dyDescent="0.25">
      <c r="A103" s="112">
        <v>2240</v>
      </c>
      <c r="B103" s="57" t="s">
        <v>89</v>
      </c>
      <c r="C103" s="58">
        <f t="shared" si="23"/>
        <v>5835</v>
      </c>
      <c r="D103" s="230">
        <f t="shared" ref="D103:O103" si="30">SUM(D104:D111)</f>
        <v>5835</v>
      </c>
      <c r="E103" s="392">
        <f t="shared" si="30"/>
        <v>0</v>
      </c>
      <c r="F103" s="400">
        <f t="shared" si="30"/>
        <v>5835</v>
      </c>
      <c r="G103" s="230">
        <f t="shared" si="30"/>
        <v>0</v>
      </c>
      <c r="H103" s="121">
        <f t="shared" si="30"/>
        <v>0</v>
      </c>
      <c r="I103" s="114">
        <f t="shared" si="30"/>
        <v>0</v>
      </c>
      <c r="J103" s="121">
        <f t="shared" si="30"/>
        <v>0</v>
      </c>
      <c r="K103" s="113">
        <f t="shared" si="30"/>
        <v>0</v>
      </c>
      <c r="L103" s="114">
        <f t="shared" si="30"/>
        <v>0</v>
      </c>
      <c r="M103" s="58">
        <f t="shared" si="30"/>
        <v>0</v>
      </c>
      <c r="N103" s="113">
        <f t="shared" si="30"/>
        <v>0</v>
      </c>
      <c r="O103" s="114">
        <f t="shared" si="30"/>
        <v>0</v>
      </c>
      <c r="P103" s="111"/>
      <c r="R103" s="204"/>
      <c r="S103" s="204"/>
      <c r="T103" s="204"/>
    </row>
    <row r="104" spans="1:20" hidden="1" x14ac:dyDescent="0.25">
      <c r="A104" s="38">
        <v>2241</v>
      </c>
      <c r="B104" s="57" t="s">
        <v>90</v>
      </c>
      <c r="C104" s="58">
        <f t="shared" si="23"/>
        <v>0</v>
      </c>
      <c r="D104" s="229"/>
      <c r="E104" s="389"/>
      <c r="F104" s="400">
        <f t="shared" ref="F104:F111" si="31">D104+E104</f>
        <v>0</v>
      </c>
      <c r="G104" s="229"/>
      <c r="H104" s="261"/>
      <c r="I104" s="114">
        <f t="shared" ref="I104:I111" si="32">G104+H104</f>
        <v>0</v>
      </c>
      <c r="J104" s="261"/>
      <c r="K104" s="60"/>
      <c r="L104" s="114">
        <f t="shared" ref="L104:L111" si="33">J104+K104</f>
        <v>0</v>
      </c>
      <c r="M104" s="320"/>
      <c r="N104" s="60"/>
      <c r="O104" s="114">
        <f t="shared" ref="O104:O111" si="34">M104+N104</f>
        <v>0</v>
      </c>
      <c r="P104" s="111"/>
      <c r="R104" s="204"/>
      <c r="S104" s="204"/>
      <c r="T104" s="204"/>
    </row>
    <row r="105" spans="1:20" ht="24" hidden="1" x14ac:dyDescent="0.25">
      <c r="A105" s="38">
        <v>2242</v>
      </c>
      <c r="B105" s="57" t="s">
        <v>91</v>
      </c>
      <c r="C105" s="58">
        <f t="shared" si="23"/>
        <v>0</v>
      </c>
      <c r="D105" s="229"/>
      <c r="E105" s="389"/>
      <c r="F105" s="400">
        <f t="shared" si="31"/>
        <v>0</v>
      </c>
      <c r="G105" s="229"/>
      <c r="H105" s="261"/>
      <c r="I105" s="114">
        <f t="shared" si="32"/>
        <v>0</v>
      </c>
      <c r="J105" s="261"/>
      <c r="K105" s="60"/>
      <c r="L105" s="114">
        <f t="shared" si="33"/>
        <v>0</v>
      </c>
      <c r="M105" s="320"/>
      <c r="N105" s="60"/>
      <c r="O105" s="114">
        <f t="shared" si="34"/>
        <v>0</v>
      </c>
      <c r="P105" s="111"/>
      <c r="R105" s="204"/>
      <c r="S105" s="204"/>
      <c r="T105" s="204"/>
    </row>
    <row r="106" spans="1:20" ht="24" x14ac:dyDescent="0.25">
      <c r="A106" s="421">
        <v>2243</v>
      </c>
      <c r="B106" s="438" t="s">
        <v>92</v>
      </c>
      <c r="C106" s="447">
        <f t="shared" si="23"/>
        <v>480</v>
      </c>
      <c r="D106" s="448">
        <v>480</v>
      </c>
      <c r="E106" s="517"/>
      <c r="F106" s="526">
        <f t="shared" si="31"/>
        <v>480</v>
      </c>
      <c r="G106" s="448"/>
      <c r="H106" s="450"/>
      <c r="I106" s="451">
        <f t="shared" si="32"/>
        <v>0</v>
      </c>
      <c r="J106" s="450"/>
      <c r="K106" s="449"/>
      <c r="L106" s="451">
        <f t="shared" si="33"/>
        <v>0</v>
      </c>
      <c r="M106" s="453"/>
      <c r="N106" s="449"/>
      <c r="O106" s="451">
        <f t="shared" si="34"/>
        <v>0</v>
      </c>
      <c r="P106" s="454"/>
      <c r="R106" s="204"/>
      <c r="S106" s="204"/>
      <c r="T106" s="204"/>
    </row>
    <row r="107" spans="1:20" x14ac:dyDescent="0.25">
      <c r="A107" s="38">
        <v>2244</v>
      </c>
      <c r="B107" s="57" t="s">
        <v>93</v>
      </c>
      <c r="C107" s="58">
        <f t="shared" si="23"/>
        <v>2612</v>
      </c>
      <c r="D107" s="229">
        <v>2612</v>
      </c>
      <c r="E107" s="389"/>
      <c r="F107" s="400">
        <f t="shared" si="31"/>
        <v>2612</v>
      </c>
      <c r="G107" s="229"/>
      <c r="H107" s="261"/>
      <c r="I107" s="114">
        <f t="shared" si="32"/>
        <v>0</v>
      </c>
      <c r="J107" s="261"/>
      <c r="K107" s="60"/>
      <c r="L107" s="114">
        <f t="shared" si="33"/>
        <v>0</v>
      </c>
      <c r="M107" s="320"/>
      <c r="N107" s="60"/>
      <c r="O107" s="114">
        <f t="shared" si="34"/>
        <v>0</v>
      </c>
      <c r="P107" s="111"/>
      <c r="R107" s="204"/>
      <c r="S107" s="204"/>
      <c r="T107" s="204"/>
    </row>
    <row r="108" spans="1:20" ht="24" hidden="1" x14ac:dyDescent="0.25">
      <c r="A108" s="38">
        <v>2246</v>
      </c>
      <c r="B108" s="57" t="s">
        <v>94</v>
      </c>
      <c r="C108" s="58">
        <f t="shared" si="23"/>
        <v>0</v>
      </c>
      <c r="D108" s="229"/>
      <c r="E108" s="389"/>
      <c r="F108" s="400">
        <f t="shared" si="31"/>
        <v>0</v>
      </c>
      <c r="G108" s="229"/>
      <c r="H108" s="261"/>
      <c r="I108" s="114">
        <f t="shared" si="32"/>
        <v>0</v>
      </c>
      <c r="J108" s="261"/>
      <c r="K108" s="60"/>
      <c r="L108" s="114">
        <f t="shared" si="33"/>
        <v>0</v>
      </c>
      <c r="M108" s="320"/>
      <c r="N108" s="60"/>
      <c r="O108" s="114">
        <f t="shared" si="34"/>
        <v>0</v>
      </c>
      <c r="P108" s="111"/>
      <c r="R108" s="204"/>
      <c r="S108" s="204"/>
      <c r="T108" s="204"/>
    </row>
    <row r="109" spans="1:20" hidden="1" x14ac:dyDescent="0.25">
      <c r="A109" s="38">
        <v>2247</v>
      </c>
      <c r="B109" s="57" t="s">
        <v>95</v>
      </c>
      <c r="C109" s="58">
        <f t="shared" si="23"/>
        <v>0</v>
      </c>
      <c r="D109" s="229"/>
      <c r="E109" s="389"/>
      <c r="F109" s="400">
        <f t="shared" si="31"/>
        <v>0</v>
      </c>
      <c r="G109" s="229"/>
      <c r="H109" s="261"/>
      <c r="I109" s="114">
        <f t="shared" si="32"/>
        <v>0</v>
      </c>
      <c r="J109" s="261"/>
      <c r="K109" s="60"/>
      <c r="L109" s="114">
        <f t="shared" si="33"/>
        <v>0</v>
      </c>
      <c r="M109" s="320"/>
      <c r="N109" s="60"/>
      <c r="O109" s="114">
        <f t="shared" si="34"/>
        <v>0</v>
      </c>
      <c r="P109" s="111"/>
      <c r="R109" s="204"/>
      <c r="S109" s="204"/>
      <c r="T109" s="204"/>
    </row>
    <row r="110" spans="1:20" ht="24" hidden="1" x14ac:dyDescent="0.25">
      <c r="A110" s="38">
        <v>2248</v>
      </c>
      <c r="B110" s="57" t="s">
        <v>300</v>
      </c>
      <c r="C110" s="58">
        <f t="shared" si="23"/>
        <v>0</v>
      </c>
      <c r="D110" s="229"/>
      <c r="E110" s="389"/>
      <c r="F110" s="400">
        <f t="shared" si="31"/>
        <v>0</v>
      </c>
      <c r="G110" s="229"/>
      <c r="H110" s="261"/>
      <c r="I110" s="114">
        <f t="shared" si="32"/>
        <v>0</v>
      </c>
      <c r="J110" s="261"/>
      <c r="K110" s="60"/>
      <c r="L110" s="114">
        <f t="shared" si="33"/>
        <v>0</v>
      </c>
      <c r="M110" s="320"/>
      <c r="N110" s="60"/>
      <c r="O110" s="114">
        <f t="shared" si="34"/>
        <v>0</v>
      </c>
      <c r="P110" s="111"/>
      <c r="R110" s="204"/>
      <c r="S110" s="204"/>
      <c r="T110" s="204"/>
    </row>
    <row r="111" spans="1:20" ht="24" x14ac:dyDescent="0.25">
      <c r="A111" s="421">
        <v>2249</v>
      </c>
      <c r="B111" s="438" t="s">
        <v>96</v>
      </c>
      <c r="C111" s="447">
        <f t="shared" si="23"/>
        <v>2743</v>
      </c>
      <c r="D111" s="448">
        <v>2743</v>
      </c>
      <c r="E111" s="517"/>
      <c r="F111" s="526">
        <f t="shared" si="31"/>
        <v>2743</v>
      </c>
      <c r="G111" s="448"/>
      <c r="H111" s="450"/>
      <c r="I111" s="451">
        <f t="shared" si="32"/>
        <v>0</v>
      </c>
      <c r="J111" s="450"/>
      <c r="K111" s="449"/>
      <c r="L111" s="451">
        <f t="shared" si="33"/>
        <v>0</v>
      </c>
      <c r="M111" s="453"/>
      <c r="N111" s="449"/>
      <c r="O111" s="451">
        <f t="shared" si="34"/>
        <v>0</v>
      </c>
      <c r="P111" s="454"/>
      <c r="R111" s="204"/>
      <c r="S111" s="204"/>
      <c r="T111" s="204"/>
    </row>
    <row r="112" spans="1:20" x14ac:dyDescent="0.25">
      <c r="A112" s="112">
        <v>2250</v>
      </c>
      <c r="B112" s="57" t="s">
        <v>97</v>
      </c>
      <c r="C112" s="58">
        <f t="shared" si="23"/>
        <v>166</v>
      </c>
      <c r="D112" s="230">
        <f t="shared" ref="D112:O112" si="35">SUM(D113:D115)</f>
        <v>166</v>
      </c>
      <c r="E112" s="392">
        <f t="shared" si="35"/>
        <v>0</v>
      </c>
      <c r="F112" s="400">
        <f t="shared" si="35"/>
        <v>166</v>
      </c>
      <c r="G112" s="230">
        <f t="shared" si="35"/>
        <v>0</v>
      </c>
      <c r="H112" s="121">
        <f t="shared" si="35"/>
        <v>0</v>
      </c>
      <c r="I112" s="114">
        <f t="shared" si="35"/>
        <v>0</v>
      </c>
      <c r="J112" s="121">
        <f t="shared" si="35"/>
        <v>0</v>
      </c>
      <c r="K112" s="113">
        <f t="shared" si="35"/>
        <v>0</v>
      </c>
      <c r="L112" s="114">
        <f t="shared" si="35"/>
        <v>0</v>
      </c>
      <c r="M112" s="58">
        <f t="shared" si="35"/>
        <v>0</v>
      </c>
      <c r="N112" s="113">
        <f t="shared" si="35"/>
        <v>0</v>
      </c>
      <c r="O112" s="114">
        <f t="shared" si="35"/>
        <v>0</v>
      </c>
      <c r="P112" s="111"/>
      <c r="R112" s="204"/>
      <c r="S112" s="204"/>
      <c r="T112" s="204"/>
    </row>
    <row r="113" spans="1:20" x14ac:dyDescent="0.25">
      <c r="A113" s="38">
        <v>2251</v>
      </c>
      <c r="B113" s="57" t="s">
        <v>98</v>
      </c>
      <c r="C113" s="58">
        <f t="shared" si="23"/>
        <v>166</v>
      </c>
      <c r="D113" s="229">
        <v>166</v>
      </c>
      <c r="E113" s="389"/>
      <c r="F113" s="400">
        <f>D113+E113</f>
        <v>166</v>
      </c>
      <c r="G113" s="229"/>
      <c r="H113" s="261"/>
      <c r="I113" s="114">
        <f>G113+H113</f>
        <v>0</v>
      </c>
      <c r="J113" s="261"/>
      <c r="K113" s="60"/>
      <c r="L113" s="114">
        <f>J113+K113</f>
        <v>0</v>
      </c>
      <c r="M113" s="320"/>
      <c r="N113" s="60"/>
      <c r="O113" s="114">
        <f>M113+N113</f>
        <v>0</v>
      </c>
      <c r="P113" s="111"/>
      <c r="R113" s="204"/>
      <c r="S113" s="204"/>
      <c r="T113" s="204"/>
    </row>
    <row r="114" spans="1:20" ht="24" hidden="1" x14ac:dyDescent="0.25">
      <c r="A114" s="38">
        <v>2252</v>
      </c>
      <c r="B114" s="57" t="s">
        <v>99</v>
      </c>
      <c r="C114" s="58">
        <f t="shared" si="23"/>
        <v>0</v>
      </c>
      <c r="D114" s="229"/>
      <c r="E114" s="389"/>
      <c r="F114" s="400">
        <f>D114+E114</f>
        <v>0</v>
      </c>
      <c r="G114" s="229"/>
      <c r="H114" s="261"/>
      <c r="I114" s="114">
        <f>G114+H114</f>
        <v>0</v>
      </c>
      <c r="J114" s="261"/>
      <c r="K114" s="60"/>
      <c r="L114" s="114">
        <f>J114+K114</f>
        <v>0</v>
      </c>
      <c r="M114" s="320"/>
      <c r="N114" s="60"/>
      <c r="O114" s="114">
        <f>M114+N114</f>
        <v>0</v>
      </c>
      <c r="P114" s="111"/>
      <c r="R114" s="204"/>
      <c r="S114" s="204"/>
      <c r="T114" s="204"/>
    </row>
    <row r="115" spans="1:20" ht="24" hidden="1" x14ac:dyDescent="0.25">
      <c r="A115" s="38">
        <v>2259</v>
      </c>
      <c r="B115" s="57" t="s">
        <v>100</v>
      </c>
      <c r="C115" s="58">
        <f t="shared" si="23"/>
        <v>0</v>
      </c>
      <c r="D115" s="229"/>
      <c r="E115" s="389"/>
      <c r="F115" s="400">
        <f>D115+E115</f>
        <v>0</v>
      </c>
      <c r="G115" s="229"/>
      <c r="H115" s="261"/>
      <c r="I115" s="114">
        <f>G115+H115</f>
        <v>0</v>
      </c>
      <c r="J115" s="261"/>
      <c r="K115" s="60"/>
      <c r="L115" s="114">
        <f>J115+K115</f>
        <v>0</v>
      </c>
      <c r="M115" s="320"/>
      <c r="N115" s="60"/>
      <c r="O115" s="114">
        <f>M115+N115</f>
        <v>0</v>
      </c>
      <c r="P115" s="111"/>
      <c r="R115" s="204"/>
      <c r="S115" s="204"/>
      <c r="T115" s="204"/>
    </row>
    <row r="116" spans="1:20" x14ac:dyDescent="0.25">
      <c r="A116" s="112">
        <v>2260</v>
      </c>
      <c r="B116" s="57" t="s">
        <v>101</v>
      </c>
      <c r="C116" s="58">
        <f t="shared" si="23"/>
        <v>52</v>
      </c>
      <c r="D116" s="230">
        <f t="shared" ref="D116:O116" si="36">SUM(D117:D121)</f>
        <v>52</v>
      </c>
      <c r="E116" s="392">
        <f t="shared" si="36"/>
        <v>0</v>
      </c>
      <c r="F116" s="400">
        <f t="shared" si="36"/>
        <v>52</v>
      </c>
      <c r="G116" s="230">
        <f t="shared" si="36"/>
        <v>0</v>
      </c>
      <c r="H116" s="121">
        <f t="shared" si="36"/>
        <v>0</v>
      </c>
      <c r="I116" s="114">
        <f t="shared" si="36"/>
        <v>0</v>
      </c>
      <c r="J116" s="121">
        <f t="shared" si="36"/>
        <v>0</v>
      </c>
      <c r="K116" s="113">
        <f t="shared" si="36"/>
        <v>0</v>
      </c>
      <c r="L116" s="114">
        <f t="shared" si="36"/>
        <v>0</v>
      </c>
      <c r="M116" s="58">
        <f t="shared" si="36"/>
        <v>0</v>
      </c>
      <c r="N116" s="113">
        <f t="shared" si="36"/>
        <v>0</v>
      </c>
      <c r="O116" s="114">
        <f t="shared" si="36"/>
        <v>0</v>
      </c>
      <c r="P116" s="111"/>
      <c r="R116" s="204"/>
      <c r="S116" s="204"/>
      <c r="T116" s="204"/>
    </row>
    <row r="117" spans="1:20" hidden="1" x14ac:dyDescent="0.25">
      <c r="A117" s="38">
        <v>2261</v>
      </c>
      <c r="B117" s="57" t="s">
        <v>102</v>
      </c>
      <c r="C117" s="58">
        <f t="shared" si="23"/>
        <v>0</v>
      </c>
      <c r="D117" s="229"/>
      <c r="E117" s="389"/>
      <c r="F117" s="400">
        <f>D117+E117</f>
        <v>0</v>
      </c>
      <c r="G117" s="229"/>
      <c r="H117" s="261"/>
      <c r="I117" s="114">
        <f>G117+H117</f>
        <v>0</v>
      </c>
      <c r="J117" s="261"/>
      <c r="K117" s="60"/>
      <c r="L117" s="114">
        <f>J117+K117</f>
        <v>0</v>
      </c>
      <c r="M117" s="320"/>
      <c r="N117" s="60"/>
      <c r="O117" s="114">
        <f>M117+N117</f>
        <v>0</v>
      </c>
      <c r="P117" s="111"/>
      <c r="R117" s="204"/>
      <c r="S117" s="204"/>
      <c r="T117" s="204"/>
    </row>
    <row r="118" spans="1:20" hidden="1" x14ac:dyDescent="0.25">
      <c r="A118" s="38">
        <v>2262</v>
      </c>
      <c r="B118" s="57" t="s">
        <v>103</v>
      </c>
      <c r="C118" s="58">
        <f t="shared" si="23"/>
        <v>0</v>
      </c>
      <c r="D118" s="229"/>
      <c r="E118" s="389"/>
      <c r="F118" s="400">
        <f>D118+E118</f>
        <v>0</v>
      </c>
      <c r="G118" s="229"/>
      <c r="H118" s="261"/>
      <c r="I118" s="114">
        <f>G118+H118</f>
        <v>0</v>
      </c>
      <c r="J118" s="261"/>
      <c r="K118" s="60"/>
      <c r="L118" s="114">
        <f>J118+K118</f>
        <v>0</v>
      </c>
      <c r="M118" s="320"/>
      <c r="N118" s="60"/>
      <c r="O118" s="114">
        <f>M118+N118</f>
        <v>0</v>
      </c>
      <c r="P118" s="111"/>
      <c r="R118" s="204"/>
      <c r="S118" s="204"/>
      <c r="T118" s="204"/>
    </row>
    <row r="119" spans="1:20" hidden="1" x14ac:dyDescent="0.25">
      <c r="A119" s="38">
        <v>2263</v>
      </c>
      <c r="B119" s="57" t="s">
        <v>104</v>
      </c>
      <c r="C119" s="58">
        <f t="shared" si="23"/>
        <v>0</v>
      </c>
      <c r="D119" s="229"/>
      <c r="E119" s="389"/>
      <c r="F119" s="400">
        <f>D119+E119</f>
        <v>0</v>
      </c>
      <c r="G119" s="229"/>
      <c r="H119" s="261"/>
      <c r="I119" s="114">
        <f>G119+H119</f>
        <v>0</v>
      </c>
      <c r="J119" s="261"/>
      <c r="K119" s="60"/>
      <c r="L119" s="114">
        <f>J119+K119</f>
        <v>0</v>
      </c>
      <c r="M119" s="320"/>
      <c r="N119" s="60"/>
      <c r="O119" s="114">
        <f>M119+N119</f>
        <v>0</v>
      </c>
      <c r="P119" s="111"/>
      <c r="R119" s="204"/>
      <c r="S119" s="204"/>
      <c r="T119" s="204"/>
    </row>
    <row r="120" spans="1:20" ht="24" hidden="1" x14ac:dyDescent="0.25">
      <c r="A120" s="38">
        <v>2264</v>
      </c>
      <c r="B120" s="57" t="s">
        <v>105</v>
      </c>
      <c r="C120" s="58">
        <f t="shared" si="23"/>
        <v>0</v>
      </c>
      <c r="D120" s="229"/>
      <c r="E120" s="389"/>
      <c r="F120" s="400">
        <f>D120+E120</f>
        <v>0</v>
      </c>
      <c r="G120" s="229"/>
      <c r="H120" s="261"/>
      <c r="I120" s="114">
        <f>G120+H120</f>
        <v>0</v>
      </c>
      <c r="J120" s="261"/>
      <c r="K120" s="60"/>
      <c r="L120" s="114">
        <f>J120+K120</f>
        <v>0</v>
      </c>
      <c r="M120" s="320"/>
      <c r="N120" s="60"/>
      <c r="O120" s="114">
        <f>M120+N120</f>
        <v>0</v>
      </c>
      <c r="P120" s="111"/>
      <c r="R120" s="204"/>
      <c r="S120" s="204"/>
      <c r="T120" s="204"/>
    </row>
    <row r="121" spans="1:20" x14ac:dyDescent="0.25">
      <c r="A121" s="38">
        <v>2269</v>
      </c>
      <c r="B121" s="57" t="s">
        <v>106</v>
      </c>
      <c r="C121" s="58">
        <f t="shared" si="23"/>
        <v>52</v>
      </c>
      <c r="D121" s="229">
        <v>52</v>
      </c>
      <c r="E121" s="389"/>
      <c r="F121" s="400">
        <f>D121+E121</f>
        <v>52</v>
      </c>
      <c r="G121" s="229"/>
      <c r="H121" s="261"/>
      <c r="I121" s="114">
        <f>G121+H121</f>
        <v>0</v>
      </c>
      <c r="J121" s="261"/>
      <c r="K121" s="60"/>
      <c r="L121" s="114">
        <f>J121+K121</f>
        <v>0</v>
      </c>
      <c r="M121" s="320"/>
      <c r="N121" s="60"/>
      <c r="O121" s="114">
        <f>M121+N121</f>
        <v>0</v>
      </c>
      <c r="P121" s="111"/>
      <c r="R121" s="204"/>
      <c r="S121" s="204"/>
      <c r="T121" s="204"/>
    </row>
    <row r="122" spans="1:20" hidden="1" x14ac:dyDescent="0.25">
      <c r="A122" s="112">
        <v>2270</v>
      </c>
      <c r="B122" s="57" t="s">
        <v>107</v>
      </c>
      <c r="C122" s="58">
        <f t="shared" si="23"/>
        <v>0</v>
      </c>
      <c r="D122" s="230">
        <f t="shared" ref="D122:O122" si="37">SUM(D123:D127)</f>
        <v>0</v>
      </c>
      <c r="E122" s="392">
        <f t="shared" si="37"/>
        <v>0</v>
      </c>
      <c r="F122" s="400">
        <f t="shared" si="37"/>
        <v>0</v>
      </c>
      <c r="G122" s="230">
        <f t="shared" si="37"/>
        <v>0</v>
      </c>
      <c r="H122" s="121">
        <f t="shared" si="37"/>
        <v>0</v>
      </c>
      <c r="I122" s="114">
        <f t="shared" si="37"/>
        <v>0</v>
      </c>
      <c r="J122" s="121">
        <f t="shared" si="37"/>
        <v>0</v>
      </c>
      <c r="K122" s="113">
        <f t="shared" si="37"/>
        <v>0</v>
      </c>
      <c r="L122" s="114">
        <f t="shared" si="37"/>
        <v>0</v>
      </c>
      <c r="M122" s="58">
        <f t="shared" si="37"/>
        <v>0</v>
      </c>
      <c r="N122" s="113">
        <f t="shared" si="37"/>
        <v>0</v>
      </c>
      <c r="O122" s="114">
        <f t="shared" si="37"/>
        <v>0</v>
      </c>
      <c r="P122" s="111"/>
      <c r="R122" s="204"/>
      <c r="S122" s="204"/>
      <c r="T122" s="204"/>
    </row>
    <row r="123" spans="1:20" hidden="1" x14ac:dyDescent="0.25">
      <c r="A123" s="38">
        <v>2272</v>
      </c>
      <c r="B123" s="145" t="s">
        <v>108</v>
      </c>
      <c r="C123" s="58">
        <f t="shared" si="23"/>
        <v>0</v>
      </c>
      <c r="D123" s="229"/>
      <c r="E123" s="389"/>
      <c r="F123" s="400">
        <f>D123+E123</f>
        <v>0</v>
      </c>
      <c r="G123" s="229"/>
      <c r="H123" s="261"/>
      <c r="I123" s="114">
        <f>G123+H123</f>
        <v>0</v>
      </c>
      <c r="J123" s="261"/>
      <c r="K123" s="60"/>
      <c r="L123" s="114">
        <f>J123+K123</f>
        <v>0</v>
      </c>
      <c r="M123" s="320"/>
      <c r="N123" s="60"/>
      <c r="O123" s="114">
        <f>M123+N123</f>
        <v>0</v>
      </c>
      <c r="P123" s="111"/>
      <c r="R123" s="204"/>
      <c r="S123" s="204"/>
      <c r="T123" s="204"/>
    </row>
    <row r="124" spans="1:20" ht="24" hidden="1" x14ac:dyDescent="0.25">
      <c r="A124" s="38">
        <v>2274</v>
      </c>
      <c r="B124" s="184" t="s">
        <v>290</v>
      </c>
      <c r="C124" s="58">
        <f t="shared" si="23"/>
        <v>0</v>
      </c>
      <c r="D124" s="229"/>
      <c r="E124" s="389"/>
      <c r="F124" s="400">
        <f>D124+E124</f>
        <v>0</v>
      </c>
      <c r="G124" s="229"/>
      <c r="H124" s="261"/>
      <c r="I124" s="114">
        <f>G124+H124</f>
        <v>0</v>
      </c>
      <c r="J124" s="261"/>
      <c r="K124" s="60"/>
      <c r="L124" s="114">
        <f>J124+K124</f>
        <v>0</v>
      </c>
      <c r="M124" s="320"/>
      <c r="N124" s="60"/>
      <c r="O124" s="114">
        <f>M124+N124</f>
        <v>0</v>
      </c>
      <c r="P124" s="111"/>
      <c r="R124" s="204"/>
      <c r="S124" s="204"/>
      <c r="T124" s="204"/>
    </row>
    <row r="125" spans="1:20" ht="24" hidden="1" x14ac:dyDescent="0.25">
      <c r="A125" s="38">
        <v>2275</v>
      </c>
      <c r="B125" s="57" t="s">
        <v>109</v>
      </c>
      <c r="C125" s="58">
        <f t="shared" si="23"/>
        <v>0</v>
      </c>
      <c r="D125" s="229"/>
      <c r="E125" s="389"/>
      <c r="F125" s="400">
        <f>D125+E125</f>
        <v>0</v>
      </c>
      <c r="G125" s="229"/>
      <c r="H125" s="261"/>
      <c r="I125" s="114">
        <f>G125+H125</f>
        <v>0</v>
      </c>
      <c r="J125" s="261"/>
      <c r="K125" s="60"/>
      <c r="L125" s="114">
        <f>J125+K125</f>
        <v>0</v>
      </c>
      <c r="M125" s="320"/>
      <c r="N125" s="60"/>
      <c r="O125" s="114">
        <f>M125+N125</f>
        <v>0</v>
      </c>
      <c r="P125" s="111"/>
      <c r="R125" s="204"/>
      <c r="S125" s="204"/>
      <c r="T125" s="204"/>
    </row>
    <row r="126" spans="1:20" ht="36" hidden="1" x14ac:dyDescent="0.25">
      <c r="A126" s="38">
        <v>2276</v>
      </c>
      <c r="B126" s="57" t="s">
        <v>110</v>
      </c>
      <c r="C126" s="58">
        <f t="shared" si="23"/>
        <v>0</v>
      </c>
      <c r="D126" s="229"/>
      <c r="E126" s="389"/>
      <c r="F126" s="400">
        <f>D126+E126</f>
        <v>0</v>
      </c>
      <c r="G126" s="229"/>
      <c r="H126" s="261"/>
      <c r="I126" s="114">
        <f>G126+H126</f>
        <v>0</v>
      </c>
      <c r="J126" s="261"/>
      <c r="K126" s="60"/>
      <c r="L126" s="114">
        <f>J126+K126</f>
        <v>0</v>
      </c>
      <c r="M126" s="320"/>
      <c r="N126" s="60"/>
      <c r="O126" s="114">
        <f>M126+N126</f>
        <v>0</v>
      </c>
      <c r="P126" s="111"/>
      <c r="R126" s="204"/>
      <c r="S126" s="204"/>
      <c r="T126" s="204"/>
    </row>
    <row r="127" spans="1:20" ht="24" hidden="1" x14ac:dyDescent="0.25">
      <c r="A127" s="38">
        <v>2279</v>
      </c>
      <c r="B127" s="57" t="s">
        <v>111</v>
      </c>
      <c r="C127" s="58">
        <f t="shared" si="23"/>
        <v>0</v>
      </c>
      <c r="D127" s="229"/>
      <c r="E127" s="389"/>
      <c r="F127" s="400">
        <f>D127+E127</f>
        <v>0</v>
      </c>
      <c r="G127" s="229"/>
      <c r="H127" s="261"/>
      <c r="I127" s="114">
        <f>G127+H127</f>
        <v>0</v>
      </c>
      <c r="J127" s="261"/>
      <c r="K127" s="60"/>
      <c r="L127" s="114">
        <f>J127+K127</f>
        <v>0</v>
      </c>
      <c r="M127" s="320"/>
      <c r="N127" s="60"/>
      <c r="O127" s="114">
        <f>M127+N127</f>
        <v>0</v>
      </c>
      <c r="P127" s="111"/>
      <c r="R127" s="204"/>
      <c r="S127" s="204"/>
      <c r="T127" s="204"/>
    </row>
    <row r="128" spans="1:20" ht="24" hidden="1" x14ac:dyDescent="0.25">
      <c r="A128" s="581">
        <v>2280</v>
      </c>
      <c r="B128" s="52" t="s">
        <v>301</v>
      </c>
      <c r="C128" s="53">
        <f t="shared" si="23"/>
        <v>0</v>
      </c>
      <c r="D128" s="232">
        <f t="shared" ref="D128:O128" si="38">SUM(D129)</f>
        <v>0</v>
      </c>
      <c r="E128" s="388">
        <f t="shared" si="38"/>
        <v>0</v>
      </c>
      <c r="F128" s="411">
        <f t="shared" si="38"/>
        <v>0</v>
      </c>
      <c r="G128" s="232">
        <f t="shared" si="38"/>
        <v>0</v>
      </c>
      <c r="H128" s="263">
        <f t="shared" si="38"/>
        <v>0</v>
      </c>
      <c r="I128" s="120">
        <f t="shared" si="38"/>
        <v>0</v>
      </c>
      <c r="J128" s="263">
        <f t="shared" si="38"/>
        <v>0</v>
      </c>
      <c r="K128" s="119">
        <f t="shared" si="38"/>
        <v>0</v>
      </c>
      <c r="L128" s="120">
        <f t="shared" si="38"/>
        <v>0</v>
      </c>
      <c r="M128" s="58">
        <f t="shared" si="38"/>
        <v>0</v>
      </c>
      <c r="N128" s="113">
        <f t="shared" si="38"/>
        <v>0</v>
      </c>
      <c r="O128" s="114">
        <f t="shared" si="38"/>
        <v>0</v>
      </c>
      <c r="P128" s="111"/>
      <c r="R128" s="204"/>
      <c r="S128" s="204"/>
      <c r="T128" s="204"/>
    </row>
    <row r="129" spans="1:20" ht="24" hidden="1" x14ac:dyDescent="0.25">
      <c r="A129" s="38">
        <v>2283</v>
      </c>
      <c r="B129" s="57" t="s">
        <v>112</v>
      </c>
      <c r="C129" s="58">
        <f t="shared" si="23"/>
        <v>0</v>
      </c>
      <c r="D129" s="229"/>
      <c r="E129" s="389"/>
      <c r="F129" s="400">
        <f>D129+E129</f>
        <v>0</v>
      </c>
      <c r="G129" s="229"/>
      <c r="H129" s="261"/>
      <c r="I129" s="114">
        <f>G129+H129</f>
        <v>0</v>
      </c>
      <c r="J129" s="261"/>
      <c r="K129" s="60"/>
      <c r="L129" s="114">
        <f>J129+K129</f>
        <v>0</v>
      </c>
      <c r="M129" s="320"/>
      <c r="N129" s="60"/>
      <c r="O129" s="114">
        <f>M129+N129</f>
        <v>0</v>
      </c>
      <c r="P129" s="111"/>
      <c r="R129" s="204"/>
      <c r="S129" s="204"/>
      <c r="T129" s="204"/>
    </row>
    <row r="130" spans="1:20" ht="38.25" customHeight="1" x14ac:dyDescent="0.25">
      <c r="A130" s="46">
        <v>2300</v>
      </c>
      <c r="B130" s="105" t="s">
        <v>113</v>
      </c>
      <c r="C130" s="47">
        <f t="shared" si="23"/>
        <v>15450</v>
      </c>
      <c r="D130" s="227">
        <f t="shared" ref="D130:O130" si="39">SUM(D131,D136,D140,D141,D144,D151,D159,D160,D163)</f>
        <v>10711</v>
      </c>
      <c r="E130" s="387">
        <f t="shared" si="39"/>
        <v>0</v>
      </c>
      <c r="F130" s="402">
        <f t="shared" si="39"/>
        <v>10711</v>
      </c>
      <c r="G130" s="227">
        <f t="shared" si="39"/>
        <v>1168</v>
      </c>
      <c r="H130" s="106">
        <f t="shared" si="39"/>
        <v>0</v>
      </c>
      <c r="I130" s="117">
        <f t="shared" si="39"/>
        <v>1168</v>
      </c>
      <c r="J130" s="106">
        <f t="shared" si="39"/>
        <v>3571</v>
      </c>
      <c r="K130" s="50">
        <f t="shared" si="39"/>
        <v>0</v>
      </c>
      <c r="L130" s="117">
        <f t="shared" si="39"/>
        <v>3571</v>
      </c>
      <c r="M130" s="47">
        <f t="shared" si="39"/>
        <v>0</v>
      </c>
      <c r="N130" s="50">
        <f t="shared" si="39"/>
        <v>0</v>
      </c>
      <c r="O130" s="117">
        <f t="shared" si="39"/>
        <v>0</v>
      </c>
      <c r="P130" s="123"/>
      <c r="R130" s="204"/>
      <c r="S130" s="204"/>
      <c r="T130" s="204"/>
    </row>
    <row r="131" spans="1:20" ht="24" x14ac:dyDescent="0.25">
      <c r="A131" s="581">
        <v>2310</v>
      </c>
      <c r="B131" s="52" t="s">
        <v>114</v>
      </c>
      <c r="C131" s="53">
        <f t="shared" si="23"/>
        <v>3648</v>
      </c>
      <c r="D131" s="232">
        <f t="shared" ref="D131:O131" si="40">SUM(D132:D135)</f>
        <v>3648</v>
      </c>
      <c r="E131" s="388">
        <f t="shared" si="40"/>
        <v>0</v>
      </c>
      <c r="F131" s="411">
        <f t="shared" si="40"/>
        <v>3648</v>
      </c>
      <c r="G131" s="232">
        <f t="shared" si="40"/>
        <v>0</v>
      </c>
      <c r="H131" s="263">
        <f t="shared" si="40"/>
        <v>0</v>
      </c>
      <c r="I131" s="120">
        <f t="shared" si="40"/>
        <v>0</v>
      </c>
      <c r="J131" s="263">
        <f t="shared" si="40"/>
        <v>0</v>
      </c>
      <c r="K131" s="119">
        <f t="shared" si="40"/>
        <v>0</v>
      </c>
      <c r="L131" s="120">
        <f t="shared" si="40"/>
        <v>0</v>
      </c>
      <c r="M131" s="53">
        <f t="shared" si="40"/>
        <v>0</v>
      </c>
      <c r="N131" s="119">
        <f t="shared" si="40"/>
        <v>0</v>
      </c>
      <c r="O131" s="120">
        <f t="shared" si="40"/>
        <v>0</v>
      </c>
      <c r="P131" s="110"/>
      <c r="R131" s="204"/>
      <c r="S131" s="204"/>
      <c r="T131" s="204"/>
    </row>
    <row r="132" spans="1:20" x14ac:dyDescent="0.25">
      <c r="A132" s="38">
        <v>2311</v>
      </c>
      <c r="B132" s="57" t="s">
        <v>115</v>
      </c>
      <c r="C132" s="58">
        <f t="shared" si="23"/>
        <v>417</v>
      </c>
      <c r="D132" s="229">
        <v>417</v>
      </c>
      <c r="E132" s="389"/>
      <c r="F132" s="400">
        <f>D132+E132</f>
        <v>417</v>
      </c>
      <c r="G132" s="229"/>
      <c r="H132" s="261"/>
      <c r="I132" s="114">
        <f>G132+H132</f>
        <v>0</v>
      </c>
      <c r="J132" s="261"/>
      <c r="K132" s="60"/>
      <c r="L132" s="114">
        <f>J132+K132</f>
        <v>0</v>
      </c>
      <c r="M132" s="320"/>
      <c r="N132" s="60"/>
      <c r="O132" s="114">
        <f>M132+N132</f>
        <v>0</v>
      </c>
      <c r="P132" s="111"/>
      <c r="R132" s="204"/>
      <c r="S132" s="204"/>
      <c r="T132" s="204"/>
    </row>
    <row r="133" spans="1:20" x14ac:dyDescent="0.25">
      <c r="A133" s="38">
        <v>2312</v>
      </c>
      <c r="B133" s="57" t="s">
        <v>116</v>
      </c>
      <c r="C133" s="58">
        <f t="shared" si="23"/>
        <v>3171</v>
      </c>
      <c r="D133" s="229">
        <v>3171</v>
      </c>
      <c r="E133" s="389"/>
      <c r="F133" s="400">
        <f>D133+E133</f>
        <v>3171</v>
      </c>
      <c r="G133" s="229"/>
      <c r="H133" s="261"/>
      <c r="I133" s="114">
        <f>G133+H133</f>
        <v>0</v>
      </c>
      <c r="J133" s="261"/>
      <c r="K133" s="60"/>
      <c r="L133" s="114">
        <f>J133+K133</f>
        <v>0</v>
      </c>
      <c r="M133" s="320"/>
      <c r="N133" s="60"/>
      <c r="O133" s="114">
        <f>M133+N133</f>
        <v>0</v>
      </c>
      <c r="P133" s="111"/>
      <c r="R133" s="204"/>
      <c r="S133" s="204"/>
      <c r="T133" s="204"/>
    </row>
    <row r="134" spans="1:20" x14ac:dyDescent="0.25">
      <c r="A134" s="421">
        <v>2313</v>
      </c>
      <c r="B134" s="438" t="s">
        <v>117</v>
      </c>
      <c r="C134" s="447">
        <f t="shared" si="23"/>
        <v>60</v>
      </c>
      <c r="D134" s="448">
        <v>60</v>
      </c>
      <c r="E134" s="517"/>
      <c r="F134" s="526">
        <f>D134+E134</f>
        <v>60</v>
      </c>
      <c r="G134" s="448"/>
      <c r="H134" s="450"/>
      <c r="I134" s="451">
        <f>G134+H134</f>
        <v>0</v>
      </c>
      <c r="J134" s="450"/>
      <c r="K134" s="449"/>
      <c r="L134" s="451">
        <f>J134+K134</f>
        <v>0</v>
      </c>
      <c r="M134" s="453"/>
      <c r="N134" s="449"/>
      <c r="O134" s="451">
        <f>M134+N134</f>
        <v>0</v>
      </c>
      <c r="P134" s="454"/>
      <c r="R134" s="204"/>
      <c r="S134" s="204"/>
      <c r="T134" s="204"/>
    </row>
    <row r="135" spans="1:20" ht="36" hidden="1" customHeight="1" x14ac:dyDescent="0.25">
      <c r="A135" s="38">
        <v>2314</v>
      </c>
      <c r="B135" s="57" t="s">
        <v>291</v>
      </c>
      <c r="C135" s="58">
        <f t="shared" si="23"/>
        <v>0</v>
      </c>
      <c r="D135" s="229"/>
      <c r="E135" s="389"/>
      <c r="F135" s="400">
        <f>D135+E135</f>
        <v>0</v>
      </c>
      <c r="G135" s="229"/>
      <c r="H135" s="261"/>
      <c r="I135" s="114">
        <f>G135+H135</f>
        <v>0</v>
      </c>
      <c r="J135" s="261"/>
      <c r="K135" s="60"/>
      <c r="L135" s="114">
        <f>J135+K135</f>
        <v>0</v>
      </c>
      <c r="M135" s="320"/>
      <c r="N135" s="60"/>
      <c r="O135" s="114">
        <f>M135+N135</f>
        <v>0</v>
      </c>
      <c r="P135" s="111"/>
      <c r="R135" s="204"/>
      <c r="S135" s="204"/>
      <c r="T135" s="204"/>
    </row>
    <row r="136" spans="1:20" x14ac:dyDescent="0.25">
      <c r="A136" s="112">
        <v>2320</v>
      </c>
      <c r="B136" s="57" t="s">
        <v>118</v>
      </c>
      <c r="C136" s="58">
        <f t="shared" si="23"/>
        <v>59</v>
      </c>
      <c r="D136" s="230">
        <f t="shared" ref="D136:O136" si="41">SUM(D137:D139)</f>
        <v>59</v>
      </c>
      <c r="E136" s="392">
        <f t="shared" si="41"/>
        <v>0</v>
      </c>
      <c r="F136" s="400">
        <f t="shared" si="41"/>
        <v>59</v>
      </c>
      <c r="G136" s="230">
        <f t="shared" si="41"/>
        <v>0</v>
      </c>
      <c r="H136" s="121">
        <f t="shared" si="41"/>
        <v>0</v>
      </c>
      <c r="I136" s="114">
        <f t="shared" si="41"/>
        <v>0</v>
      </c>
      <c r="J136" s="121">
        <f t="shared" si="41"/>
        <v>0</v>
      </c>
      <c r="K136" s="113">
        <f t="shared" si="41"/>
        <v>0</v>
      </c>
      <c r="L136" s="114">
        <f t="shared" si="41"/>
        <v>0</v>
      </c>
      <c r="M136" s="58">
        <f t="shared" si="41"/>
        <v>0</v>
      </c>
      <c r="N136" s="113">
        <f t="shared" si="41"/>
        <v>0</v>
      </c>
      <c r="O136" s="114">
        <f t="shared" si="41"/>
        <v>0</v>
      </c>
      <c r="P136" s="111"/>
      <c r="R136" s="204"/>
      <c r="S136" s="204"/>
      <c r="T136" s="204"/>
    </row>
    <row r="137" spans="1:20" hidden="1" x14ac:dyDescent="0.25">
      <c r="A137" s="38">
        <v>2321</v>
      </c>
      <c r="B137" s="57" t="s">
        <v>119</v>
      </c>
      <c r="C137" s="58">
        <f t="shared" si="23"/>
        <v>0</v>
      </c>
      <c r="D137" s="229"/>
      <c r="E137" s="389"/>
      <c r="F137" s="400">
        <f>D137+E137</f>
        <v>0</v>
      </c>
      <c r="G137" s="229"/>
      <c r="H137" s="261"/>
      <c r="I137" s="114">
        <f>G137+H137</f>
        <v>0</v>
      </c>
      <c r="J137" s="261"/>
      <c r="K137" s="60"/>
      <c r="L137" s="114">
        <f>J137+K137</f>
        <v>0</v>
      </c>
      <c r="M137" s="320"/>
      <c r="N137" s="60"/>
      <c r="O137" s="114">
        <f>M137+N137</f>
        <v>0</v>
      </c>
      <c r="P137" s="111"/>
      <c r="R137" s="204"/>
      <c r="S137" s="204"/>
      <c r="T137" s="204"/>
    </row>
    <row r="138" spans="1:20" x14ac:dyDescent="0.25">
      <c r="A138" s="38">
        <v>2322</v>
      </c>
      <c r="B138" s="57" t="s">
        <v>120</v>
      </c>
      <c r="C138" s="58">
        <f t="shared" si="23"/>
        <v>59</v>
      </c>
      <c r="D138" s="229">
        <v>59</v>
      </c>
      <c r="E138" s="389"/>
      <c r="F138" s="400">
        <f>D138+E138</f>
        <v>59</v>
      </c>
      <c r="G138" s="229"/>
      <c r="H138" s="261"/>
      <c r="I138" s="114">
        <f>G138+H138</f>
        <v>0</v>
      </c>
      <c r="J138" s="261"/>
      <c r="K138" s="60"/>
      <c r="L138" s="114">
        <f>J138+K138</f>
        <v>0</v>
      </c>
      <c r="M138" s="320"/>
      <c r="N138" s="60"/>
      <c r="O138" s="114">
        <f>M138+N138</f>
        <v>0</v>
      </c>
      <c r="P138" s="111"/>
      <c r="R138" s="204"/>
      <c r="S138" s="204"/>
      <c r="T138" s="204"/>
    </row>
    <row r="139" spans="1:20" ht="10.5" hidden="1" customHeight="1" x14ac:dyDescent="0.25">
      <c r="A139" s="38">
        <v>2329</v>
      </c>
      <c r="B139" s="57" t="s">
        <v>121</v>
      </c>
      <c r="C139" s="58">
        <f t="shared" si="23"/>
        <v>0</v>
      </c>
      <c r="D139" s="229"/>
      <c r="E139" s="389"/>
      <c r="F139" s="400">
        <f>D139+E139</f>
        <v>0</v>
      </c>
      <c r="G139" s="229"/>
      <c r="H139" s="261"/>
      <c r="I139" s="114">
        <f>G139+H139</f>
        <v>0</v>
      </c>
      <c r="J139" s="261"/>
      <c r="K139" s="60"/>
      <c r="L139" s="114">
        <f>J139+K139</f>
        <v>0</v>
      </c>
      <c r="M139" s="320"/>
      <c r="N139" s="60"/>
      <c r="O139" s="114">
        <f>M139+N139</f>
        <v>0</v>
      </c>
      <c r="P139" s="111"/>
      <c r="R139" s="204"/>
      <c r="S139" s="204"/>
      <c r="T139" s="204"/>
    </row>
    <row r="140" spans="1:20" hidden="1" x14ac:dyDescent="0.25">
      <c r="A140" s="112">
        <v>2330</v>
      </c>
      <c r="B140" s="57" t="s">
        <v>122</v>
      </c>
      <c r="C140" s="58">
        <f t="shared" si="23"/>
        <v>0</v>
      </c>
      <c r="D140" s="229"/>
      <c r="E140" s="389"/>
      <c r="F140" s="400">
        <f>D140+E140</f>
        <v>0</v>
      </c>
      <c r="G140" s="229"/>
      <c r="H140" s="261"/>
      <c r="I140" s="114">
        <f>G140+H140</f>
        <v>0</v>
      </c>
      <c r="J140" s="261"/>
      <c r="K140" s="60"/>
      <c r="L140" s="114">
        <f>J140+K140</f>
        <v>0</v>
      </c>
      <c r="M140" s="320"/>
      <c r="N140" s="60"/>
      <c r="O140" s="114">
        <f>M140+N140</f>
        <v>0</v>
      </c>
      <c r="P140" s="111"/>
      <c r="R140" s="204"/>
      <c r="S140" s="204"/>
      <c r="T140" s="204"/>
    </row>
    <row r="141" spans="1:20" ht="48" x14ac:dyDescent="0.25">
      <c r="A141" s="112">
        <v>2340</v>
      </c>
      <c r="B141" s="57" t="s">
        <v>302</v>
      </c>
      <c r="C141" s="58">
        <f t="shared" si="23"/>
        <v>120</v>
      </c>
      <c r="D141" s="230">
        <f t="shared" ref="D141:O141" si="42">SUM(D142:D143)</f>
        <v>120</v>
      </c>
      <c r="E141" s="392">
        <f t="shared" si="42"/>
        <v>0</v>
      </c>
      <c r="F141" s="400">
        <f t="shared" si="42"/>
        <v>120</v>
      </c>
      <c r="G141" s="230">
        <f t="shared" si="42"/>
        <v>0</v>
      </c>
      <c r="H141" s="121">
        <f t="shared" si="42"/>
        <v>0</v>
      </c>
      <c r="I141" s="114">
        <f t="shared" si="42"/>
        <v>0</v>
      </c>
      <c r="J141" s="121">
        <f t="shared" si="42"/>
        <v>0</v>
      </c>
      <c r="K141" s="113">
        <f t="shared" si="42"/>
        <v>0</v>
      </c>
      <c r="L141" s="114">
        <f t="shared" si="42"/>
        <v>0</v>
      </c>
      <c r="M141" s="58">
        <f t="shared" si="42"/>
        <v>0</v>
      </c>
      <c r="N141" s="113">
        <f t="shared" si="42"/>
        <v>0</v>
      </c>
      <c r="O141" s="114">
        <f t="shared" si="42"/>
        <v>0</v>
      </c>
      <c r="P141" s="111"/>
      <c r="R141" s="204"/>
      <c r="S141" s="204"/>
      <c r="T141" s="204"/>
    </row>
    <row r="142" spans="1:20" x14ac:dyDescent="0.25">
      <c r="A142" s="38">
        <v>2341</v>
      </c>
      <c r="B142" s="57" t="s">
        <v>123</v>
      </c>
      <c r="C142" s="58">
        <f t="shared" si="23"/>
        <v>120</v>
      </c>
      <c r="D142" s="229">
        <v>120</v>
      </c>
      <c r="E142" s="389"/>
      <c r="F142" s="400">
        <f>D142+E142</f>
        <v>120</v>
      </c>
      <c r="G142" s="229"/>
      <c r="H142" s="261"/>
      <c r="I142" s="114">
        <f>G142+H142</f>
        <v>0</v>
      </c>
      <c r="J142" s="261"/>
      <c r="K142" s="60"/>
      <c r="L142" s="114">
        <f>J142+K142</f>
        <v>0</v>
      </c>
      <c r="M142" s="320"/>
      <c r="N142" s="60"/>
      <c r="O142" s="114">
        <f>M142+N142</f>
        <v>0</v>
      </c>
      <c r="P142" s="111"/>
      <c r="R142" s="204"/>
      <c r="S142" s="204"/>
      <c r="T142" s="204"/>
    </row>
    <row r="143" spans="1:20" ht="24" hidden="1" x14ac:dyDescent="0.25">
      <c r="A143" s="38">
        <v>2344</v>
      </c>
      <c r="B143" s="57" t="s">
        <v>124</v>
      </c>
      <c r="C143" s="58">
        <f t="shared" si="23"/>
        <v>0</v>
      </c>
      <c r="D143" s="229"/>
      <c r="E143" s="389"/>
      <c r="F143" s="400">
        <f>D143+E143</f>
        <v>0</v>
      </c>
      <c r="G143" s="229"/>
      <c r="H143" s="261"/>
      <c r="I143" s="114">
        <f>G143+H143</f>
        <v>0</v>
      </c>
      <c r="J143" s="261"/>
      <c r="K143" s="60"/>
      <c r="L143" s="114">
        <f>J143+K143</f>
        <v>0</v>
      </c>
      <c r="M143" s="320"/>
      <c r="N143" s="60"/>
      <c r="O143" s="114">
        <f>M143+N143</f>
        <v>0</v>
      </c>
      <c r="P143" s="111"/>
      <c r="R143" s="204"/>
      <c r="S143" s="204"/>
      <c r="T143" s="204"/>
    </row>
    <row r="144" spans="1:20" ht="24" x14ac:dyDescent="0.25">
      <c r="A144" s="107">
        <v>2350</v>
      </c>
      <c r="B144" s="78" t="s">
        <v>125</v>
      </c>
      <c r="C144" s="84">
        <f t="shared" si="23"/>
        <v>2623</v>
      </c>
      <c r="D144" s="132">
        <f t="shared" ref="D144:O144" si="43">SUM(D145:D150)</f>
        <v>2623</v>
      </c>
      <c r="E144" s="516">
        <f t="shared" si="43"/>
        <v>0</v>
      </c>
      <c r="F144" s="533">
        <f t="shared" si="43"/>
        <v>2623</v>
      </c>
      <c r="G144" s="132">
        <f t="shared" si="43"/>
        <v>0</v>
      </c>
      <c r="H144" s="205">
        <f t="shared" si="43"/>
        <v>0</v>
      </c>
      <c r="I144" s="109">
        <f t="shared" si="43"/>
        <v>0</v>
      </c>
      <c r="J144" s="205">
        <f t="shared" si="43"/>
        <v>0</v>
      </c>
      <c r="K144" s="108">
        <f t="shared" si="43"/>
        <v>0</v>
      </c>
      <c r="L144" s="109">
        <f t="shared" si="43"/>
        <v>0</v>
      </c>
      <c r="M144" s="84">
        <f t="shared" si="43"/>
        <v>0</v>
      </c>
      <c r="N144" s="108">
        <f t="shared" si="43"/>
        <v>0</v>
      </c>
      <c r="O144" s="109">
        <f t="shared" si="43"/>
        <v>0</v>
      </c>
      <c r="P144" s="116"/>
      <c r="R144" s="204"/>
      <c r="S144" s="204"/>
      <c r="T144" s="204"/>
    </row>
    <row r="145" spans="1:20" x14ac:dyDescent="0.25">
      <c r="A145" s="485">
        <v>2351</v>
      </c>
      <c r="B145" s="456" t="s">
        <v>126</v>
      </c>
      <c r="C145" s="457">
        <f t="shared" si="23"/>
        <v>87</v>
      </c>
      <c r="D145" s="458">
        <v>87</v>
      </c>
      <c r="E145" s="520"/>
      <c r="F145" s="534">
        <f t="shared" ref="F145:F150" si="44">D145+E145</f>
        <v>87</v>
      </c>
      <c r="G145" s="458"/>
      <c r="H145" s="460"/>
      <c r="I145" s="461">
        <f t="shared" ref="I145:I150" si="45">G145+H145</f>
        <v>0</v>
      </c>
      <c r="J145" s="460"/>
      <c r="K145" s="459"/>
      <c r="L145" s="461">
        <f t="shared" ref="L145:L150" si="46">J145+K145</f>
        <v>0</v>
      </c>
      <c r="M145" s="462"/>
      <c r="N145" s="459"/>
      <c r="O145" s="461">
        <f t="shared" ref="O145:O150" si="47">M145+N145</f>
        <v>0</v>
      </c>
      <c r="P145" s="463"/>
      <c r="R145" s="204"/>
      <c r="S145" s="204"/>
      <c r="T145" s="204"/>
    </row>
    <row r="146" spans="1:20" x14ac:dyDescent="0.25">
      <c r="A146" s="421">
        <v>2352</v>
      </c>
      <c r="B146" s="438" t="s">
        <v>127</v>
      </c>
      <c r="C146" s="447">
        <f t="shared" si="23"/>
        <v>2536</v>
      </c>
      <c r="D146" s="448">
        <v>2536</v>
      </c>
      <c r="E146" s="517"/>
      <c r="F146" s="526">
        <f t="shared" si="44"/>
        <v>2536</v>
      </c>
      <c r="G146" s="448"/>
      <c r="H146" s="450"/>
      <c r="I146" s="451">
        <f t="shared" si="45"/>
        <v>0</v>
      </c>
      <c r="J146" s="450"/>
      <c r="K146" s="449"/>
      <c r="L146" s="451">
        <f t="shared" si="46"/>
        <v>0</v>
      </c>
      <c r="M146" s="453"/>
      <c r="N146" s="449"/>
      <c r="O146" s="451">
        <f t="shared" si="47"/>
        <v>0</v>
      </c>
      <c r="P146" s="454"/>
      <c r="R146" s="204"/>
      <c r="S146" s="204"/>
      <c r="T146" s="204"/>
    </row>
    <row r="147" spans="1:20" ht="24" hidden="1" x14ac:dyDescent="0.25">
      <c r="A147" s="38">
        <v>2353</v>
      </c>
      <c r="B147" s="57" t="s">
        <v>128</v>
      </c>
      <c r="C147" s="58">
        <f t="shared" si="23"/>
        <v>0</v>
      </c>
      <c r="D147" s="229"/>
      <c r="E147" s="389"/>
      <c r="F147" s="400">
        <f t="shared" si="44"/>
        <v>0</v>
      </c>
      <c r="G147" s="229"/>
      <c r="H147" s="261"/>
      <c r="I147" s="114">
        <f t="shared" si="45"/>
        <v>0</v>
      </c>
      <c r="J147" s="261"/>
      <c r="K147" s="60"/>
      <c r="L147" s="114">
        <f t="shared" si="46"/>
        <v>0</v>
      </c>
      <c r="M147" s="320"/>
      <c r="N147" s="60"/>
      <c r="O147" s="114">
        <f t="shared" si="47"/>
        <v>0</v>
      </c>
      <c r="P147" s="111"/>
      <c r="R147" s="204"/>
      <c r="S147" s="204"/>
      <c r="T147" s="204"/>
    </row>
    <row r="148" spans="1:20" ht="24" hidden="1" x14ac:dyDescent="0.25">
      <c r="A148" s="38">
        <v>2354</v>
      </c>
      <c r="B148" s="57" t="s">
        <v>129</v>
      </c>
      <c r="C148" s="58">
        <f t="shared" si="23"/>
        <v>0</v>
      </c>
      <c r="D148" s="229"/>
      <c r="E148" s="389"/>
      <c r="F148" s="400">
        <f t="shared" si="44"/>
        <v>0</v>
      </c>
      <c r="G148" s="229"/>
      <c r="H148" s="261"/>
      <c r="I148" s="114">
        <f t="shared" si="45"/>
        <v>0</v>
      </c>
      <c r="J148" s="261"/>
      <c r="K148" s="60"/>
      <c r="L148" s="114">
        <f t="shared" si="46"/>
        <v>0</v>
      </c>
      <c r="M148" s="320"/>
      <c r="N148" s="60"/>
      <c r="O148" s="114">
        <f t="shared" si="47"/>
        <v>0</v>
      </c>
      <c r="P148" s="111"/>
      <c r="R148" s="204"/>
      <c r="S148" s="204"/>
      <c r="T148" s="204"/>
    </row>
    <row r="149" spans="1:20" ht="24" hidden="1" x14ac:dyDescent="0.25">
      <c r="A149" s="38">
        <v>2355</v>
      </c>
      <c r="B149" s="57" t="s">
        <v>130</v>
      </c>
      <c r="C149" s="58">
        <f t="shared" ref="C149:C212" si="48">F149+I149+L149+O149</f>
        <v>0</v>
      </c>
      <c r="D149" s="229"/>
      <c r="E149" s="389"/>
      <c r="F149" s="400">
        <f t="shared" si="44"/>
        <v>0</v>
      </c>
      <c r="G149" s="229"/>
      <c r="H149" s="261"/>
      <c r="I149" s="114">
        <f t="shared" si="45"/>
        <v>0</v>
      </c>
      <c r="J149" s="261"/>
      <c r="K149" s="60"/>
      <c r="L149" s="114">
        <f t="shared" si="46"/>
        <v>0</v>
      </c>
      <c r="M149" s="320"/>
      <c r="N149" s="60"/>
      <c r="O149" s="114">
        <f t="shared" si="47"/>
        <v>0</v>
      </c>
      <c r="P149" s="111"/>
      <c r="R149" s="204"/>
      <c r="S149" s="204"/>
      <c r="T149" s="204"/>
    </row>
    <row r="150" spans="1:20" ht="24" hidden="1" x14ac:dyDescent="0.25">
      <c r="A150" s="38">
        <v>2359</v>
      </c>
      <c r="B150" s="57" t="s">
        <v>131</v>
      </c>
      <c r="C150" s="58">
        <f t="shared" si="48"/>
        <v>0</v>
      </c>
      <c r="D150" s="229"/>
      <c r="E150" s="389"/>
      <c r="F150" s="400">
        <f t="shared" si="44"/>
        <v>0</v>
      </c>
      <c r="G150" s="229"/>
      <c r="H150" s="261"/>
      <c r="I150" s="114">
        <f t="shared" si="45"/>
        <v>0</v>
      </c>
      <c r="J150" s="261"/>
      <c r="K150" s="60"/>
      <c r="L150" s="114">
        <f t="shared" si="46"/>
        <v>0</v>
      </c>
      <c r="M150" s="320"/>
      <c r="N150" s="60"/>
      <c r="O150" s="114">
        <f t="shared" si="47"/>
        <v>0</v>
      </c>
      <c r="P150" s="111"/>
      <c r="R150" s="204"/>
      <c r="S150" s="204"/>
      <c r="T150" s="204"/>
    </row>
    <row r="151" spans="1:20" ht="24.75" customHeight="1" x14ac:dyDescent="0.25">
      <c r="A151" s="112">
        <v>2360</v>
      </c>
      <c r="B151" s="57" t="s">
        <v>132</v>
      </c>
      <c r="C151" s="58">
        <f t="shared" si="48"/>
        <v>4680</v>
      </c>
      <c r="D151" s="230">
        <f t="shared" ref="D151:O151" si="49">SUM(D152:D158)</f>
        <v>1109</v>
      </c>
      <c r="E151" s="392">
        <f t="shared" si="49"/>
        <v>0</v>
      </c>
      <c r="F151" s="400">
        <f t="shared" si="49"/>
        <v>1109</v>
      </c>
      <c r="G151" s="230">
        <f t="shared" si="49"/>
        <v>0</v>
      </c>
      <c r="H151" s="121">
        <f t="shared" si="49"/>
        <v>0</v>
      </c>
      <c r="I151" s="114">
        <f t="shared" si="49"/>
        <v>0</v>
      </c>
      <c r="J151" s="121">
        <f t="shared" si="49"/>
        <v>3571</v>
      </c>
      <c r="K151" s="113">
        <f t="shared" si="49"/>
        <v>0</v>
      </c>
      <c r="L151" s="114">
        <f t="shared" si="49"/>
        <v>3571</v>
      </c>
      <c r="M151" s="58">
        <f t="shared" si="49"/>
        <v>0</v>
      </c>
      <c r="N151" s="113">
        <f t="shared" si="49"/>
        <v>0</v>
      </c>
      <c r="O151" s="114">
        <f t="shared" si="49"/>
        <v>0</v>
      </c>
      <c r="P151" s="111"/>
      <c r="R151" s="204"/>
      <c r="S151" s="204"/>
      <c r="T151" s="204"/>
    </row>
    <row r="152" spans="1:20" x14ac:dyDescent="0.25">
      <c r="A152" s="420">
        <v>2361</v>
      </c>
      <c r="B152" s="438" t="s">
        <v>133</v>
      </c>
      <c r="C152" s="447">
        <f t="shared" si="48"/>
        <v>959</v>
      </c>
      <c r="D152" s="448">
        <v>959</v>
      </c>
      <c r="E152" s="517"/>
      <c r="F152" s="526">
        <f t="shared" ref="F152:F159" si="50">D152+E152</f>
        <v>959</v>
      </c>
      <c r="G152" s="448"/>
      <c r="H152" s="450"/>
      <c r="I152" s="451">
        <f t="shared" ref="I152:I159" si="51">G152+H152</f>
        <v>0</v>
      </c>
      <c r="J152" s="450"/>
      <c r="K152" s="449"/>
      <c r="L152" s="451">
        <f t="shared" ref="L152:L159" si="52">J152+K152</f>
        <v>0</v>
      </c>
      <c r="M152" s="453"/>
      <c r="N152" s="449"/>
      <c r="O152" s="451">
        <f t="shared" ref="O152:O159" si="53">M152+N152</f>
        <v>0</v>
      </c>
      <c r="P152" s="454"/>
      <c r="R152" s="204"/>
      <c r="S152" s="204"/>
      <c r="T152" s="204"/>
    </row>
    <row r="153" spans="1:20" ht="24" x14ac:dyDescent="0.25">
      <c r="A153" s="37">
        <v>2362</v>
      </c>
      <c r="B153" s="57" t="s">
        <v>134</v>
      </c>
      <c r="C153" s="58">
        <f t="shared" si="48"/>
        <v>150</v>
      </c>
      <c r="D153" s="229">
        <v>150</v>
      </c>
      <c r="E153" s="389"/>
      <c r="F153" s="400">
        <f t="shared" si="50"/>
        <v>150</v>
      </c>
      <c r="G153" s="229"/>
      <c r="H153" s="261"/>
      <c r="I153" s="114">
        <f t="shared" si="51"/>
        <v>0</v>
      </c>
      <c r="J153" s="261"/>
      <c r="K153" s="60"/>
      <c r="L153" s="114">
        <f t="shared" si="52"/>
        <v>0</v>
      </c>
      <c r="M153" s="320"/>
      <c r="N153" s="60"/>
      <c r="O153" s="114">
        <f t="shared" si="53"/>
        <v>0</v>
      </c>
      <c r="P153" s="111"/>
      <c r="R153" s="204"/>
      <c r="S153" s="204"/>
      <c r="T153" s="204"/>
    </row>
    <row r="154" spans="1:20" x14ac:dyDescent="0.25">
      <c r="A154" s="420">
        <v>2363</v>
      </c>
      <c r="B154" s="438" t="s">
        <v>135</v>
      </c>
      <c r="C154" s="447">
        <f t="shared" si="48"/>
        <v>3571</v>
      </c>
      <c r="D154" s="448"/>
      <c r="E154" s="517"/>
      <c r="F154" s="526">
        <f t="shared" si="50"/>
        <v>0</v>
      </c>
      <c r="G154" s="448"/>
      <c r="H154" s="450"/>
      <c r="I154" s="451">
        <f t="shared" si="51"/>
        <v>0</v>
      </c>
      <c r="J154" s="450">
        <v>3571</v>
      </c>
      <c r="K154" s="449"/>
      <c r="L154" s="451">
        <f t="shared" si="52"/>
        <v>3571</v>
      </c>
      <c r="M154" s="453"/>
      <c r="N154" s="449"/>
      <c r="O154" s="451">
        <f t="shared" si="53"/>
        <v>0</v>
      </c>
      <c r="P154" s="454"/>
      <c r="R154" s="204"/>
      <c r="S154" s="204"/>
      <c r="T154" s="204"/>
    </row>
    <row r="155" spans="1:20" hidden="1" x14ac:dyDescent="0.25">
      <c r="A155" s="37">
        <v>2364</v>
      </c>
      <c r="B155" s="57" t="s">
        <v>136</v>
      </c>
      <c r="C155" s="58">
        <f t="shared" si="48"/>
        <v>0</v>
      </c>
      <c r="D155" s="229"/>
      <c r="E155" s="389"/>
      <c r="F155" s="400">
        <f t="shared" si="50"/>
        <v>0</v>
      </c>
      <c r="G155" s="229"/>
      <c r="H155" s="261"/>
      <c r="I155" s="114">
        <f t="shared" si="51"/>
        <v>0</v>
      </c>
      <c r="J155" s="261"/>
      <c r="K155" s="60"/>
      <c r="L155" s="114">
        <f t="shared" si="52"/>
        <v>0</v>
      </c>
      <c r="M155" s="320"/>
      <c r="N155" s="60"/>
      <c r="O155" s="114">
        <f t="shared" si="53"/>
        <v>0</v>
      </c>
      <c r="P155" s="111"/>
      <c r="R155" s="204"/>
      <c r="S155" s="204"/>
      <c r="T155" s="204"/>
    </row>
    <row r="156" spans="1:20" ht="12.75" hidden="1" customHeight="1" x14ac:dyDescent="0.25">
      <c r="A156" s="37">
        <v>2365</v>
      </c>
      <c r="B156" s="57" t="s">
        <v>137</v>
      </c>
      <c r="C156" s="58">
        <f t="shared" si="48"/>
        <v>0</v>
      </c>
      <c r="D156" s="229"/>
      <c r="E156" s="389"/>
      <c r="F156" s="400">
        <f t="shared" si="50"/>
        <v>0</v>
      </c>
      <c r="G156" s="229"/>
      <c r="H156" s="261"/>
      <c r="I156" s="114">
        <f t="shared" si="51"/>
        <v>0</v>
      </c>
      <c r="J156" s="261"/>
      <c r="K156" s="60"/>
      <c r="L156" s="114">
        <f t="shared" si="52"/>
        <v>0</v>
      </c>
      <c r="M156" s="320"/>
      <c r="N156" s="60"/>
      <c r="O156" s="114">
        <f t="shared" si="53"/>
        <v>0</v>
      </c>
      <c r="P156" s="111"/>
      <c r="R156" s="204"/>
      <c r="S156" s="204"/>
      <c r="T156" s="204"/>
    </row>
    <row r="157" spans="1:20" ht="36" hidden="1" x14ac:dyDescent="0.25">
      <c r="A157" s="37">
        <v>2366</v>
      </c>
      <c r="B157" s="57" t="s">
        <v>138</v>
      </c>
      <c r="C157" s="58">
        <f t="shared" si="48"/>
        <v>0</v>
      </c>
      <c r="D157" s="229"/>
      <c r="E157" s="389"/>
      <c r="F157" s="400">
        <f t="shared" si="50"/>
        <v>0</v>
      </c>
      <c r="G157" s="229"/>
      <c r="H157" s="261"/>
      <c r="I157" s="114">
        <f t="shared" si="51"/>
        <v>0</v>
      </c>
      <c r="J157" s="261"/>
      <c r="K157" s="60"/>
      <c r="L157" s="114">
        <f t="shared" si="52"/>
        <v>0</v>
      </c>
      <c r="M157" s="320"/>
      <c r="N157" s="60"/>
      <c r="O157" s="114">
        <f t="shared" si="53"/>
        <v>0</v>
      </c>
      <c r="P157" s="111"/>
      <c r="R157" s="204"/>
      <c r="S157" s="204"/>
      <c r="T157" s="204"/>
    </row>
    <row r="158" spans="1:20" ht="48" hidden="1" x14ac:dyDescent="0.25">
      <c r="A158" s="37">
        <v>2369</v>
      </c>
      <c r="B158" s="57" t="s">
        <v>139</v>
      </c>
      <c r="C158" s="58">
        <f t="shared" si="48"/>
        <v>0</v>
      </c>
      <c r="D158" s="229"/>
      <c r="E158" s="389"/>
      <c r="F158" s="400">
        <f t="shared" si="50"/>
        <v>0</v>
      </c>
      <c r="G158" s="229"/>
      <c r="H158" s="261"/>
      <c r="I158" s="114">
        <f t="shared" si="51"/>
        <v>0</v>
      </c>
      <c r="J158" s="261"/>
      <c r="K158" s="60"/>
      <c r="L158" s="114">
        <f t="shared" si="52"/>
        <v>0</v>
      </c>
      <c r="M158" s="320"/>
      <c r="N158" s="60"/>
      <c r="O158" s="114">
        <f t="shared" si="53"/>
        <v>0</v>
      </c>
      <c r="P158" s="111"/>
      <c r="R158" s="204"/>
      <c r="S158" s="204"/>
      <c r="T158" s="204"/>
    </row>
    <row r="159" spans="1:20" x14ac:dyDescent="0.25">
      <c r="A159" s="107">
        <v>2370</v>
      </c>
      <c r="B159" s="78" t="s">
        <v>140</v>
      </c>
      <c r="C159" s="84">
        <f t="shared" si="48"/>
        <v>4284</v>
      </c>
      <c r="D159" s="231">
        <v>3116</v>
      </c>
      <c r="E159" s="519"/>
      <c r="F159" s="533">
        <f t="shared" si="50"/>
        <v>3116</v>
      </c>
      <c r="G159" s="231">
        <v>1168</v>
      </c>
      <c r="H159" s="262"/>
      <c r="I159" s="109">
        <f t="shared" si="51"/>
        <v>1168</v>
      </c>
      <c r="J159" s="262"/>
      <c r="K159" s="115"/>
      <c r="L159" s="109">
        <f t="shared" si="52"/>
        <v>0</v>
      </c>
      <c r="M159" s="321"/>
      <c r="N159" s="115"/>
      <c r="O159" s="109">
        <f t="shared" si="53"/>
        <v>0</v>
      </c>
      <c r="P159" s="116"/>
      <c r="R159" s="204"/>
      <c r="S159" s="204"/>
      <c r="T159" s="204"/>
    </row>
    <row r="160" spans="1:20" x14ac:dyDescent="0.25">
      <c r="A160" s="107">
        <v>2380</v>
      </c>
      <c r="B160" s="78" t="s">
        <v>141</v>
      </c>
      <c r="C160" s="84">
        <f t="shared" si="48"/>
        <v>36</v>
      </c>
      <c r="D160" s="132">
        <f t="shared" ref="D160:O160" si="54">SUM(D161:D162)</f>
        <v>36</v>
      </c>
      <c r="E160" s="516">
        <f t="shared" si="54"/>
        <v>0</v>
      </c>
      <c r="F160" s="533">
        <f t="shared" si="54"/>
        <v>36</v>
      </c>
      <c r="G160" s="132">
        <f t="shared" si="54"/>
        <v>0</v>
      </c>
      <c r="H160" s="205">
        <f t="shared" si="54"/>
        <v>0</v>
      </c>
      <c r="I160" s="109">
        <f t="shared" si="54"/>
        <v>0</v>
      </c>
      <c r="J160" s="205">
        <f t="shared" si="54"/>
        <v>0</v>
      </c>
      <c r="K160" s="108">
        <f t="shared" si="54"/>
        <v>0</v>
      </c>
      <c r="L160" s="109">
        <f t="shared" si="54"/>
        <v>0</v>
      </c>
      <c r="M160" s="84">
        <f t="shared" si="54"/>
        <v>0</v>
      </c>
      <c r="N160" s="108">
        <f t="shared" si="54"/>
        <v>0</v>
      </c>
      <c r="O160" s="109">
        <f t="shared" si="54"/>
        <v>0</v>
      </c>
      <c r="P160" s="116"/>
      <c r="R160" s="204"/>
      <c r="S160" s="204"/>
      <c r="T160" s="204"/>
    </row>
    <row r="161" spans="1:20" hidden="1" x14ac:dyDescent="0.25">
      <c r="A161" s="32">
        <v>2381</v>
      </c>
      <c r="B161" s="52" t="s">
        <v>142</v>
      </c>
      <c r="C161" s="53">
        <f t="shared" si="48"/>
        <v>0</v>
      </c>
      <c r="D161" s="228"/>
      <c r="E161" s="393"/>
      <c r="F161" s="411">
        <f>D161+E161</f>
        <v>0</v>
      </c>
      <c r="G161" s="228"/>
      <c r="H161" s="260"/>
      <c r="I161" s="120">
        <f>G161+H161</f>
        <v>0</v>
      </c>
      <c r="J161" s="260"/>
      <c r="K161" s="55"/>
      <c r="L161" s="120">
        <f>J161+K161</f>
        <v>0</v>
      </c>
      <c r="M161" s="319"/>
      <c r="N161" s="55"/>
      <c r="O161" s="120">
        <f>M161+N161</f>
        <v>0</v>
      </c>
      <c r="P161" s="110"/>
      <c r="R161" s="204"/>
      <c r="S161" s="204"/>
      <c r="T161" s="204"/>
    </row>
    <row r="162" spans="1:20" ht="24" x14ac:dyDescent="0.25">
      <c r="A162" s="37">
        <v>2389</v>
      </c>
      <c r="B162" s="57" t="s">
        <v>143</v>
      </c>
      <c r="C162" s="58">
        <f t="shared" si="48"/>
        <v>36</v>
      </c>
      <c r="D162" s="229">
        <v>36</v>
      </c>
      <c r="E162" s="389"/>
      <c r="F162" s="400">
        <f>D162+E162</f>
        <v>36</v>
      </c>
      <c r="G162" s="229"/>
      <c r="H162" s="261"/>
      <c r="I162" s="114">
        <f>G162+H162</f>
        <v>0</v>
      </c>
      <c r="J162" s="261"/>
      <c r="K162" s="60"/>
      <c r="L162" s="114">
        <f>J162+K162</f>
        <v>0</v>
      </c>
      <c r="M162" s="320"/>
      <c r="N162" s="60"/>
      <c r="O162" s="114">
        <f>M162+N162</f>
        <v>0</v>
      </c>
      <c r="P162" s="111"/>
      <c r="R162" s="204"/>
      <c r="S162" s="204"/>
      <c r="T162" s="204"/>
    </row>
    <row r="163" spans="1:20" hidden="1" x14ac:dyDescent="0.25">
      <c r="A163" s="107">
        <v>2390</v>
      </c>
      <c r="B163" s="78" t="s">
        <v>144</v>
      </c>
      <c r="C163" s="84">
        <f t="shared" si="48"/>
        <v>0</v>
      </c>
      <c r="D163" s="231"/>
      <c r="E163" s="519"/>
      <c r="F163" s="533">
        <f>D163+E163</f>
        <v>0</v>
      </c>
      <c r="G163" s="231"/>
      <c r="H163" s="262"/>
      <c r="I163" s="109">
        <f>G163+H163</f>
        <v>0</v>
      </c>
      <c r="J163" s="262"/>
      <c r="K163" s="115"/>
      <c r="L163" s="109">
        <f>J163+K163</f>
        <v>0</v>
      </c>
      <c r="M163" s="321"/>
      <c r="N163" s="115"/>
      <c r="O163" s="109">
        <f>M163+N163</f>
        <v>0</v>
      </c>
      <c r="P163" s="116"/>
      <c r="R163" s="204"/>
      <c r="S163" s="204"/>
      <c r="T163" s="204"/>
    </row>
    <row r="164" spans="1:20" hidden="1" x14ac:dyDescent="0.25">
      <c r="A164" s="46">
        <v>2400</v>
      </c>
      <c r="B164" s="105" t="s">
        <v>145</v>
      </c>
      <c r="C164" s="47">
        <f t="shared" si="48"/>
        <v>0</v>
      </c>
      <c r="D164" s="233"/>
      <c r="E164" s="603"/>
      <c r="F164" s="402">
        <f>D164+E164</f>
        <v>0</v>
      </c>
      <c r="G164" s="233"/>
      <c r="H164" s="264"/>
      <c r="I164" s="117">
        <f>G164+H164</f>
        <v>0</v>
      </c>
      <c r="J164" s="264"/>
      <c r="K164" s="122"/>
      <c r="L164" s="117">
        <f>J164+K164</f>
        <v>0</v>
      </c>
      <c r="M164" s="322"/>
      <c r="N164" s="122"/>
      <c r="O164" s="117">
        <f>M164+N164</f>
        <v>0</v>
      </c>
      <c r="P164" s="123"/>
      <c r="R164" s="204"/>
      <c r="S164" s="204"/>
      <c r="T164" s="204"/>
    </row>
    <row r="165" spans="1:20" ht="24" hidden="1" x14ac:dyDescent="0.25">
      <c r="A165" s="46">
        <v>2500</v>
      </c>
      <c r="B165" s="105" t="s">
        <v>146</v>
      </c>
      <c r="C165" s="47">
        <f t="shared" si="48"/>
        <v>0</v>
      </c>
      <c r="D165" s="227">
        <f>SUM(D166,D171)</f>
        <v>0</v>
      </c>
      <c r="E165" s="387">
        <f t="shared" ref="E165:O165" si="55">SUM(E166,E171)</f>
        <v>0</v>
      </c>
      <c r="F165" s="402">
        <f t="shared" si="55"/>
        <v>0</v>
      </c>
      <c r="G165" s="227">
        <f t="shared" si="55"/>
        <v>0</v>
      </c>
      <c r="H165" s="106">
        <f t="shared" si="55"/>
        <v>0</v>
      </c>
      <c r="I165" s="117">
        <f t="shared" si="55"/>
        <v>0</v>
      </c>
      <c r="J165" s="106">
        <f t="shared" si="55"/>
        <v>0</v>
      </c>
      <c r="K165" s="50">
        <f t="shared" si="55"/>
        <v>0</v>
      </c>
      <c r="L165" s="117">
        <f t="shared" si="55"/>
        <v>0</v>
      </c>
      <c r="M165" s="130">
        <f t="shared" si="55"/>
        <v>0</v>
      </c>
      <c r="N165" s="131">
        <f t="shared" si="55"/>
        <v>0</v>
      </c>
      <c r="O165" s="289">
        <f t="shared" si="55"/>
        <v>0</v>
      </c>
      <c r="P165" s="344"/>
      <c r="R165" s="204"/>
      <c r="S165" s="204"/>
      <c r="T165" s="204"/>
    </row>
    <row r="166" spans="1:20" ht="16.5" hidden="1" customHeight="1" x14ac:dyDescent="0.25">
      <c r="A166" s="581">
        <v>2510</v>
      </c>
      <c r="B166" s="52" t="s">
        <v>147</v>
      </c>
      <c r="C166" s="53">
        <f t="shared" si="48"/>
        <v>0</v>
      </c>
      <c r="D166" s="232">
        <f>SUM(D167:D170)</f>
        <v>0</v>
      </c>
      <c r="E166" s="388">
        <f t="shared" ref="E166:O166" si="56">SUM(E167:E170)</f>
        <v>0</v>
      </c>
      <c r="F166" s="411">
        <f t="shared" si="56"/>
        <v>0</v>
      </c>
      <c r="G166" s="232">
        <f t="shared" si="56"/>
        <v>0</v>
      </c>
      <c r="H166" s="263">
        <f t="shared" si="56"/>
        <v>0</v>
      </c>
      <c r="I166" s="120">
        <f t="shared" si="56"/>
        <v>0</v>
      </c>
      <c r="J166" s="263">
        <f t="shared" si="56"/>
        <v>0</v>
      </c>
      <c r="K166" s="119">
        <f t="shared" si="56"/>
        <v>0</v>
      </c>
      <c r="L166" s="120">
        <f t="shared" si="56"/>
        <v>0</v>
      </c>
      <c r="M166" s="64">
        <f t="shared" si="56"/>
        <v>0</v>
      </c>
      <c r="N166" s="299">
        <f t="shared" si="56"/>
        <v>0</v>
      </c>
      <c r="O166" s="304">
        <f t="shared" si="56"/>
        <v>0</v>
      </c>
      <c r="P166" s="153"/>
      <c r="R166" s="204"/>
      <c r="S166" s="204"/>
      <c r="T166" s="204"/>
    </row>
    <row r="167" spans="1:20" ht="24" hidden="1" x14ac:dyDescent="0.25">
      <c r="A167" s="38">
        <v>2512</v>
      </c>
      <c r="B167" s="57" t="s">
        <v>148</v>
      </c>
      <c r="C167" s="58">
        <f t="shared" si="48"/>
        <v>0</v>
      </c>
      <c r="D167" s="229"/>
      <c r="E167" s="389"/>
      <c r="F167" s="400">
        <f t="shared" ref="F167:F172" si="57">D167+E167</f>
        <v>0</v>
      </c>
      <c r="G167" s="229"/>
      <c r="H167" s="261"/>
      <c r="I167" s="114">
        <f t="shared" ref="I167:I172" si="58">G167+H167</f>
        <v>0</v>
      </c>
      <c r="J167" s="261"/>
      <c r="K167" s="60"/>
      <c r="L167" s="114">
        <f t="shared" ref="L167:L172" si="59">J167+K167</f>
        <v>0</v>
      </c>
      <c r="M167" s="320"/>
      <c r="N167" s="60"/>
      <c r="O167" s="114">
        <f t="shared" ref="O167:O172" si="60">M167+N167</f>
        <v>0</v>
      </c>
      <c r="P167" s="111"/>
      <c r="R167" s="204"/>
      <c r="S167" s="204"/>
      <c r="T167" s="204"/>
    </row>
    <row r="168" spans="1:20" ht="36" hidden="1" x14ac:dyDescent="0.25">
      <c r="A168" s="38">
        <v>2513</v>
      </c>
      <c r="B168" s="57" t="s">
        <v>149</v>
      </c>
      <c r="C168" s="58">
        <f t="shared" si="48"/>
        <v>0</v>
      </c>
      <c r="D168" s="229"/>
      <c r="E168" s="389"/>
      <c r="F168" s="400">
        <f t="shared" si="57"/>
        <v>0</v>
      </c>
      <c r="G168" s="229"/>
      <c r="H168" s="261"/>
      <c r="I168" s="114">
        <f t="shared" si="58"/>
        <v>0</v>
      </c>
      <c r="J168" s="261"/>
      <c r="K168" s="60"/>
      <c r="L168" s="114">
        <f t="shared" si="59"/>
        <v>0</v>
      </c>
      <c r="M168" s="320"/>
      <c r="N168" s="60"/>
      <c r="O168" s="114">
        <f t="shared" si="60"/>
        <v>0</v>
      </c>
      <c r="P168" s="111"/>
      <c r="R168" s="204"/>
      <c r="S168" s="204"/>
      <c r="T168" s="204"/>
    </row>
    <row r="169" spans="1:20" ht="24" hidden="1" x14ac:dyDescent="0.25">
      <c r="A169" s="38">
        <v>2515</v>
      </c>
      <c r="B169" s="57" t="s">
        <v>150</v>
      </c>
      <c r="C169" s="58">
        <f t="shared" si="48"/>
        <v>0</v>
      </c>
      <c r="D169" s="229"/>
      <c r="E169" s="389"/>
      <c r="F169" s="400">
        <f t="shared" si="57"/>
        <v>0</v>
      </c>
      <c r="G169" s="229"/>
      <c r="H169" s="261"/>
      <c r="I169" s="114">
        <f t="shared" si="58"/>
        <v>0</v>
      </c>
      <c r="J169" s="261"/>
      <c r="K169" s="60"/>
      <c r="L169" s="114">
        <f t="shared" si="59"/>
        <v>0</v>
      </c>
      <c r="M169" s="320"/>
      <c r="N169" s="60"/>
      <c r="O169" s="114">
        <f t="shared" si="60"/>
        <v>0</v>
      </c>
      <c r="P169" s="111"/>
      <c r="R169" s="204"/>
      <c r="S169" s="204"/>
      <c r="T169" s="204"/>
    </row>
    <row r="170" spans="1:20" ht="24" hidden="1" x14ac:dyDescent="0.25">
      <c r="A170" s="38">
        <v>2519</v>
      </c>
      <c r="B170" s="57" t="s">
        <v>151</v>
      </c>
      <c r="C170" s="58">
        <f t="shared" si="48"/>
        <v>0</v>
      </c>
      <c r="D170" s="229"/>
      <c r="E170" s="389"/>
      <c r="F170" s="400">
        <f t="shared" si="57"/>
        <v>0</v>
      </c>
      <c r="G170" s="229"/>
      <c r="H170" s="261"/>
      <c r="I170" s="114">
        <f t="shared" si="58"/>
        <v>0</v>
      </c>
      <c r="J170" s="261"/>
      <c r="K170" s="60"/>
      <c r="L170" s="114">
        <f t="shared" si="59"/>
        <v>0</v>
      </c>
      <c r="M170" s="320"/>
      <c r="N170" s="60"/>
      <c r="O170" s="114">
        <f t="shared" si="60"/>
        <v>0</v>
      </c>
      <c r="P170" s="111"/>
      <c r="R170" s="204"/>
      <c r="S170" s="204"/>
      <c r="T170" s="204"/>
    </row>
    <row r="171" spans="1:20" ht="24" hidden="1" x14ac:dyDescent="0.25">
      <c r="A171" s="112">
        <v>2520</v>
      </c>
      <c r="B171" s="57" t="s">
        <v>152</v>
      </c>
      <c r="C171" s="58">
        <f t="shared" si="48"/>
        <v>0</v>
      </c>
      <c r="D171" s="229"/>
      <c r="E171" s="389"/>
      <c r="F171" s="400">
        <f t="shared" si="57"/>
        <v>0</v>
      </c>
      <c r="G171" s="229"/>
      <c r="H171" s="261"/>
      <c r="I171" s="114">
        <f t="shared" si="58"/>
        <v>0</v>
      </c>
      <c r="J171" s="261"/>
      <c r="K171" s="60"/>
      <c r="L171" s="114">
        <f t="shared" si="59"/>
        <v>0</v>
      </c>
      <c r="M171" s="320"/>
      <c r="N171" s="60"/>
      <c r="O171" s="114">
        <f t="shared" si="60"/>
        <v>0</v>
      </c>
      <c r="P171" s="111"/>
      <c r="R171" s="204"/>
      <c r="S171" s="204"/>
      <c r="T171" s="204"/>
    </row>
    <row r="172" spans="1:20" s="124" customFormat="1" ht="36" hidden="1" customHeight="1" x14ac:dyDescent="0.25">
      <c r="A172" s="17">
        <v>2800</v>
      </c>
      <c r="B172" s="52" t="s">
        <v>153</v>
      </c>
      <c r="C172" s="53">
        <f t="shared" si="48"/>
        <v>0</v>
      </c>
      <c r="D172" s="212"/>
      <c r="E172" s="590"/>
      <c r="F172" s="552">
        <f t="shared" si="57"/>
        <v>0</v>
      </c>
      <c r="G172" s="212"/>
      <c r="H172" s="247"/>
      <c r="I172" s="353">
        <f t="shared" si="58"/>
        <v>0</v>
      </c>
      <c r="J172" s="247"/>
      <c r="K172" s="35"/>
      <c r="L172" s="353">
        <f t="shared" si="59"/>
        <v>0</v>
      </c>
      <c r="M172" s="310"/>
      <c r="N172" s="35"/>
      <c r="O172" s="353">
        <f t="shared" si="60"/>
        <v>0</v>
      </c>
      <c r="P172" s="36"/>
      <c r="R172" s="204"/>
      <c r="S172" s="204"/>
      <c r="T172" s="204"/>
    </row>
    <row r="173" spans="1:20" hidden="1" x14ac:dyDescent="0.25">
      <c r="A173" s="101">
        <v>3000</v>
      </c>
      <c r="B173" s="101" t="s">
        <v>154</v>
      </c>
      <c r="C173" s="102">
        <f t="shared" si="48"/>
        <v>0</v>
      </c>
      <c r="D173" s="226">
        <f t="shared" ref="D173:O173" si="61">SUM(D174,D184)</f>
        <v>0</v>
      </c>
      <c r="E173" s="386">
        <f t="shared" si="61"/>
        <v>0</v>
      </c>
      <c r="F173" s="410">
        <f t="shared" si="61"/>
        <v>0</v>
      </c>
      <c r="G173" s="226">
        <f t="shared" si="61"/>
        <v>0</v>
      </c>
      <c r="H173" s="259">
        <f t="shared" si="61"/>
        <v>0</v>
      </c>
      <c r="I173" s="104">
        <f t="shared" si="61"/>
        <v>0</v>
      </c>
      <c r="J173" s="259">
        <f t="shared" si="61"/>
        <v>0</v>
      </c>
      <c r="K173" s="103">
        <f t="shared" si="61"/>
        <v>0</v>
      </c>
      <c r="L173" s="104">
        <f t="shared" si="61"/>
        <v>0</v>
      </c>
      <c r="M173" s="102">
        <f t="shared" si="61"/>
        <v>0</v>
      </c>
      <c r="N173" s="103">
        <f t="shared" si="61"/>
        <v>0</v>
      </c>
      <c r="O173" s="104">
        <f t="shared" si="61"/>
        <v>0</v>
      </c>
      <c r="P173" s="343"/>
      <c r="R173" s="204"/>
      <c r="S173" s="204"/>
      <c r="T173" s="204"/>
    </row>
    <row r="174" spans="1:20" ht="24" hidden="1" x14ac:dyDescent="0.25">
      <c r="A174" s="46">
        <v>3200</v>
      </c>
      <c r="B174" s="125" t="s">
        <v>155</v>
      </c>
      <c r="C174" s="47">
        <f t="shared" si="48"/>
        <v>0</v>
      </c>
      <c r="D174" s="227">
        <f>SUM(D175,D179)</f>
        <v>0</v>
      </c>
      <c r="E174" s="387">
        <f t="shared" ref="E174:O174" si="62">SUM(E175,E179)</f>
        <v>0</v>
      </c>
      <c r="F174" s="402">
        <f t="shared" si="62"/>
        <v>0</v>
      </c>
      <c r="G174" s="227">
        <f t="shared" si="62"/>
        <v>0</v>
      </c>
      <c r="H174" s="106">
        <f t="shared" si="62"/>
        <v>0</v>
      </c>
      <c r="I174" s="117">
        <f t="shared" si="62"/>
        <v>0</v>
      </c>
      <c r="J174" s="106">
        <f t="shared" si="62"/>
        <v>0</v>
      </c>
      <c r="K174" s="50">
        <f t="shared" si="62"/>
        <v>0</v>
      </c>
      <c r="L174" s="117">
        <f t="shared" si="62"/>
        <v>0</v>
      </c>
      <c r="M174" s="130">
        <f t="shared" si="62"/>
        <v>0</v>
      </c>
      <c r="N174" s="131">
        <f t="shared" si="62"/>
        <v>0</v>
      </c>
      <c r="O174" s="289">
        <f t="shared" si="62"/>
        <v>0</v>
      </c>
      <c r="P174" s="344"/>
      <c r="R174" s="204"/>
      <c r="S174" s="204"/>
      <c r="T174" s="204"/>
    </row>
    <row r="175" spans="1:20" ht="36" hidden="1" x14ac:dyDescent="0.25">
      <c r="A175" s="581">
        <v>3260</v>
      </c>
      <c r="B175" s="52" t="s">
        <v>156</v>
      </c>
      <c r="C175" s="53">
        <f t="shared" si="48"/>
        <v>0</v>
      </c>
      <c r="D175" s="232">
        <f t="shared" ref="D175:O175" si="63">SUM(D176:D178)</f>
        <v>0</v>
      </c>
      <c r="E175" s="388">
        <f t="shared" si="63"/>
        <v>0</v>
      </c>
      <c r="F175" s="411">
        <f t="shared" si="63"/>
        <v>0</v>
      </c>
      <c r="G175" s="232">
        <f t="shared" si="63"/>
        <v>0</v>
      </c>
      <c r="H175" s="263">
        <f t="shared" si="63"/>
        <v>0</v>
      </c>
      <c r="I175" s="120">
        <f t="shared" si="63"/>
        <v>0</v>
      </c>
      <c r="J175" s="263">
        <f t="shared" si="63"/>
        <v>0</v>
      </c>
      <c r="K175" s="119">
        <f t="shared" si="63"/>
        <v>0</v>
      </c>
      <c r="L175" s="120">
        <f t="shared" si="63"/>
        <v>0</v>
      </c>
      <c r="M175" s="53">
        <f t="shared" si="63"/>
        <v>0</v>
      </c>
      <c r="N175" s="119">
        <f t="shared" si="63"/>
        <v>0</v>
      </c>
      <c r="O175" s="120">
        <f t="shared" si="63"/>
        <v>0</v>
      </c>
      <c r="P175" s="110"/>
      <c r="R175" s="204"/>
      <c r="S175" s="204"/>
      <c r="T175" s="204"/>
    </row>
    <row r="176" spans="1:20" ht="24" hidden="1" x14ac:dyDescent="0.25">
      <c r="A176" s="38">
        <v>3261</v>
      </c>
      <c r="B176" s="57" t="s">
        <v>157</v>
      </c>
      <c r="C176" s="58">
        <f t="shared" si="48"/>
        <v>0</v>
      </c>
      <c r="D176" s="229"/>
      <c r="E176" s="389"/>
      <c r="F176" s="400">
        <f>D176+E176</f>
        <v>0</v>
      </c>
      <c r="G176" s="229"/>
      <c r="H176" s="261"/>
      <c r="I176" s="114">
        <f>G176+H176</f>
        <v>0</v>
      </c>
      <c r="J176" s="261"/>
      <c r="K176" s="60"/>
      <c r="L176" s="114">
        <f>J176+K176</f>
        <v>0</v>
      </c>
      <c r="M176" s="320"/>
      <c r="N176" s="60"/>
      <c r="O176" s="114">
        <f>M176+N176</f>
        <v>0</v>
      </c>
      <c r="P176" s="111"/>
      <c r="R176" s="204"/>
      <c r="S176" s="204"/>
      <c r="T176" s="204"/>
    </row>
    <row r="177" spans="1:20" ht="36" hidden="1" x14ac:dyDescent="0.25">
      <c r="A177" s="38">
        <v>3262</v>
      </c>
      <c r="B177" s="57" t="s">
        <v>158</v>
      </c>
      <c r="C177" s="58">
        <f t="shared" si="48"/>
        <v>0</v>
      </c>
      <c r="D177" s="229"/>
      <c r="E177" s="389"/>
      <c r="F177" s="400">
        <f>D177+E177</f>
        <v>0</v>
      </c>
      <c r="G177" s="229"/>
      <c r="H177" s="261"/>
      <c r="I177" s="114">
        <f>G177+H177</f>
        <v>0</v>
      </c>
      <c r="J177" s="261"/>
      <c r="K177" s="60"/>
      <c r="L177" s="114">
        <f>J177+K177</f>
        <v>0</v>
      </c>
      <c r="M177" s="320"/>
      <c r="N177" s="60"/>
      <c r="O177" s="114">
        <f>M177+N177</f>
        <v>0</v>
      </c>
      <c r="P177" s="111"/>
      <c r="R177" s="204"/>
      <c r="S177" s="204"/>
      <c r="T177" s="204"/>
    </row>
    <row r="178" spans="1:20" ht="24" hidden="1" x14ac:dyDescent="0.25">
      <c r="A178" s="38">
        <v>3263</v>
      </c>
      <c r="B178" s="57" t="s">
        <v>159</v>
      </c>
      <c r="C178" s="58">
        <f t="shared" si="48"/>
        <v>0</v>
      </c>
      <c r="D178" s="229"/>
      <c r="E178" s="389"/>
      <c r="F178" s="400">
        <f>D178+E178</f>
        <v>0</v>
      </c>
      <c r="G178" s="229"/>
      <c r="H178" s="261"/>
      <c r="I178" s="114">
        <f>G178+H178</f>
        <v>0</v>
      </c>
      <c r="J178" s="261"/>
      <c r="K178" s="60"/>
      <c r="L178" s="114">
        <f>J178+K178</f>
        <v>0</v>
      </c>
      <c r="M178" s="320"/>
      <c r="N178" s="60"/>
      <c r="O178" s="114">
        <f>M178+N178</f>
        <v>0</v>
      </c>
      <c r="P178" s="111"/>
      <c r="R178" s="204"/>
      <c r="S178" s="204"/>
      <c r="T178" s="204"/>
    </row>
    <row r="179" spans="1:20" ht="84" hidden="1" x14ac:dyDescent="0.25">
      <c r="A179" s="581">
        <v>3290</v>
      </c>
      <c r="B179" s="52" t="s">
        <v>286</v>
      </c>
      <c r="C179" s="127">
        <f t="shared" si="48"/>
        <v>0</v>
      </c>
      <c r="D179" s="232">
        <f>SUM(D180:D183)</f>
        <v>0</v>
      </c>
      <c r="E179" s="388">
        <f t="shared" ref="E179:O179" si="64">SUM(E180:E183)</f>
        <v>0</v>
      </c>
      <c r="F179" s="411">
        <f t="shared" si="64"/>
        <v>0</v>
      </c>
      <c r="G179" s="232">
        <f t="shared" si="64"/>
        <v>0</v>
      </c>
      <c r="H179" s="263">
        <f t="shared" si="64"/>
        <v>0</v>
      </c>
      <c r="I179" s="120">
        <f t="shared" si="64"/>
        <v>0</v>
      </c>
      <c r="J179" s="263">
        <f t="shared" si="64"/>
        <v>0</v>
      </c>
      <c r="K179" s="119">
        <f t="shared" si="64"/>
        <v>0</v>
      </c>
      <c r="L179" s="120">
        <f t="shared" si="64"/>
        <v>0</v>
      </c>
      <c r="M179" s="127">
        <f t="shared" si="64"/>
        <v>0</v>
      </c>
      <c r="N179" s="300">
        <f t="shared" si="64"/>
        <v>0</v>
      </c>
      <c r="O179" s="305">
        <f t="shared" si="64"/>
        <v>0</v>
      </c>
      <c r="P179" s="156"/>
      <c r="R179" s="204"/>
      <c r="S179" s="204"/>
      <c r="T179" s="204"/>
    </row>
    <row r="180" spans="1:20" ht="72" hidden="1" x14ac:dyDescent="0.25">
      <c r="A180" s="38">
        <v>3291</v>
      </c>
      <c r="B180" s="57" t="s">
        <v>160</v>
      </c>
      <c r="C180" s="58">
        <f t="shared" si="48"/>
        <v>0</v>
      </c>
      <c r="D180" s="229"/>
      <c r="E180" s="389"/>
      <c r="F180" s="400">
        <f>D180+E180</f>
        <v>0</v>
      </c>
      <c r="G180" s="229"/>
      <c r="H180" s="261"/>
      <c r="I180" s="114">
        <f>G180+H180</f>
        <v>0</v>
      </c>
      <c r="J180" s="261"/>
      <c r="K180" s="60"/>
      <c r="L180" s="114">
        <f>J180+K180</f>
        <v>0</v>
      </c>
      <c r="M180" s="320"/>
      <c r="N180" s="60"/>
      <c r="O180" s="114">
        <f>M180+N180</f>
        <v>0</v>
      </c>
      <c r="P180" s="111"/>
      <c r="R180" s="204"/>
      <c r="S180" s="204"/>
      <c r="T180" s="204"/>
    </row>
    <row r="181" spans="1:20" ht="72" hidden="1" x14ac:dyDescent="0.25">
      <c r="A181" s="38">
        <v>3292</v>
      </c>
      <c r="B181" s="57" t="s">
        <v>161</v>
      </c>
      <c r="C181" s="58">
        <f t="shared" si="48"/>
        <v>0</v>
      </c>
      <c r="D181" s="229"/>
      <c r="E181" s="389"/>
      <c r="F181" s="400">
        <f>D181+E181</f>
        <v>0</v>
      </c>
      <c r="G181" s="229"/>
      <c r="H181" s="261"/>
      <c r="I181" s="114">
        <f>G181+H181</f>
        <v>0</v>
      </c>
      <c r="J181" s="261"/>
      <c r="K181" s="60"/>
      <c r="L181" s="114">
        <f>J181+K181</f>
        <v>0</v>
      </c>
      <c r="M181" s="320"/>
      <c r="N181" s="60"/>
      <c r="O181" s="114">
        <f>M181+N181</f>
        <v>0</v>
      </c>
      <c r="P181" s="111"/>
      <c r="R181" s="204"/>
      <c r="S181" s="204"/>
      <c r="T181" s="204"/>
    </row>
    <row r="182" spans="1:20" ht="72" hidden="1" x14ac:dyDescent="0.25">
      <c r="A182" s="38">
        <v>3293</v>
      </c>
      <c r="B182" s="57" t="s">
        <v>162</v>
      </c>
      <c r="C182" s="58">
        <f t="shared" si="48"/>
        <v>0</v>
      </c>
      <c r="D182" s="229"/>
      <c r="E182" s="389"/>
      <c r="F182" s="400">
        <f>D182+E182</f>
        <v>0</v>
      </c>
      <c r="G182" s="229"/>
      <c r="H182" s="261"/>
      <c r="I182" s="114">
        <f>G182+H182</f>
        <v>0</v>
      </c>
      <c r="J182" s="261"/>
      <c r="K182" s="60"/>
      <c r="L182" s="114">
        <f>J182+K182</f>
        <v>0</v>
      </c>
      <c r="M182" s="320"/>
      <c r="N182" s="60"/>
      <c r="O182" s="114">
        <f>M182+N182</f>
        <v>0</v>
      </c>
      <c r="P182" s="111"/>
      <c r="R182" s="204"/>
      <c r="S182" s="204"/>
      <c r="T182" s="204"/>
    </row>
    <row r="183" spans="1:20" ht="60" hidden="1" x14ac:dyDescent="0.25">
      <c r="A183" s="128">
        <v>3294</v>
      </c>
      <c r="B183" s="57" t="s">
        <v>163</v>
      </c>
      <c r="C183" s="127">
        <f t="shared" si="48"/>
        <v>0</v>
      </c>
      <c r="D183" s="234"/>
      <c r="E183" s="604"/>
      <c r="F183" s="605">
        <f>D183+E183</f>
        <v>0</v>
      </c>
      <c r="G183" s="234"/>
      <c r="H183" s="265"/>
      <c r="I183" s="305">
        <f>G183+H183</f>
        <v>0</v>
      </c>
      <c r="J183" s="265"/>
      <c r="K183" s="129"/>
      <c r="L183" s="305">
        <f>J183+K183</f>
        <v>0</v>
      </c>
      <c r="M183" s="323"/>
      <c r="N183" s="129"/>
      <c r="O183" s="305">
        <f>M183+N183</f>
        <v>0</v>
      </c>
      <c r="P183" s="156"/>
      <c r="R183" s="204"/>
      <c r="S183" s="204"/>
      <c r="T183" s="204"/>
    </row>
    <row r="184" spans="1:20" ht="48" hidden="1" x14ac:dyDescent="0.25">
      <c r="A184" s="69">
        <v>3300</v>
      </c>
      <c r="B184" s="125" t="s">
        <v>164</v>
      </c>
      <c r="C184" s="130">
        <f t="shared" si="48"/>
        <v>0</v>
      </c>
      <c r="D184" s="235">
        <f>SUM(D185:D186)</f>
        <v>0</v>
      </c>
      <c r="E184" s="606">
        <f t="shared" ref="E184:O184" si="65">SUM(E185:E186)</f>
        <v>0</v>
      </c>
      <c r="F184" s="607">
        <f t="shared" si="65"/>
        <v>0</v>
      </c>
      <c r="G184" s="235">
        <f t="shared" si="65"/>
        <v>0</v>
      </c>
      <c r="H184" s="266">
        <f t="shared" si="65"/>
        <v>0</v>
      </c>
      <c r="I184" s="289">
        <f t="shared" si="65"/>
        <v>0</v>
      </c>
      <c r="J184" s="266">
        <f t="shared" si="65"/>
        <v>0</v>
      </c>
      <c r="K184" s="131">
        <f t="shared" si="65"/>
        <v>0</v>
      </c>
      <c r="L184" s="289">
        <f t="shared" si="65"/>
        <v>0</v>
      </c>
      <c r="M184" s="130">
        <f t="shared" si="65"/>
        <v>0</v>
      </c>
      <c r="N184" s="131">
        <f t="shared" si="65"/>
        <v>0</v>
      </c>
      <c r="O184" s="289">
        <f t="shared" si="65"/>
        <v>0</v>
      </c>
      <c r="P184" s="344"/>
      <c r="R184" s="204"/>
      <c r="S184" s="204"/>
      <c r="T184" s="204"/>
    </row>
    <row r="185" spans="1:20" ht="48" hidden="1" x14ac:dyDescent="0.25">
      <c r="A185" s="77">
        <v>3310</v>
      </c>
      <c r="B185" s="78" t="s">
        <v>165</v>
      </c>
      <c r="C185" s="84">
        <f t="shared" si="48"/>
        <v>0</v>
      </c>
      <c r="D185" s="231"/>
      <c r="E185" s="519"/>
      <c r="F185" s="533">
        <f>D185+E185</f>
        <v>0</v>
      </c>
      <c r="G185" s="231"/>
      <c r="H185" s="262"/>
      <c r="I185" s="109">
        <f>G185+H185</f>
        <v>0</v>
      </c>
      <c r="J185" s="262"/>
      <c r="K185" s="115"/>
      <c r="L185" s="109">
        <f>J185+K185</f>
        <v>0</v>
      </c>
      <c r="M185" s="321"/>
      <c r="N185" s="115"/>
      <c r="O185" s="109">
        <f>M185+N185</f>
        <v>0</v>
      </c>
      <c r="P185" s="116"/>
      <c r="R185" s="204"/>
      <c r="S185" s="204"/>
      <c r="T185" s="204"/>
    </row>
    <row r="186" spans="1:20" ht="48.75" hidden="1" customHeight="1" x14ac:dyDescent="0.25">
      <c r="A186" s="33">
        <v>3320</v>
      </c>
      <c r="B186" s="52" t="s">
        <v>166</v>
      </c>
      <c r="C186" s="53">
        <f t="shared" si="48"/>
        <v>0</v>
      </c>
      <c r="D186" s="228"/>
      <c r="E186" s="393"/>
      <c r="F186" s="411">
        <f>D186+E186</f>
        <v>0</v>
      </c>
      <c r="G186" s="228"/>
      <c r="H186" s="260"/>
      <c r="I186" s="120">
        <f>G186+H186</f>
        <v>0</v>
      </c>
      <c r="J186" s="260"/>
      <c r="K186" s="55"/>
      <c r="L186" s="120">
        <f>J186+K186</f>
        <v>0</v>
      </c>
      <c r="M186" s="319"/>
      <c r="N186" s="55"/>
      <c r="O186" s="120">
        <f>M186+N186</f>
        <v>0</v>
      </c>
      <c r="P186" s="110"/>
      <c r="R186" s="204"/>
      <c r="S186" s="204"/>
      <c r="T186" s="204"/>
    </row>
    <row r="187" spans="1:20" hidden="1" x14ac:dyDescent="0.25">
      <c r="A187" s="133">
        <v>4000</v>
      </c>
      <c r="B187" s="101" t="s">
        <v>167</v>
      </c>
      <c r="C187" s="102">
        <f t="shared" si="48"/>
        <v>0</v>
      </c>
      <c r="D187" s="226">
        <f t="shared" ref="D187:O187" si="66">SUM(D188,D191)</f>
        <v>0</v>
      </c>
      <c r="E187" s="386">
        <f t="shared" si="66"/>
        <v>0</v>
      </c>
      <c r="F187" s="410">
        <f t="shared" si="66"/>
        <v>0</v>
      </c>
      <c r="G187" s="226">
        <f t="shared" si="66"/>
        <v>0</v>
      </c>
      <c r="H187" s="259">
        <f t="shared" si="66"/>
        <v>0</v>
      </c>
      <c r="I187" s="104">
        <f t="shared" si="66"/>
        <v>0</v>
      </c>
      <c r="J187" s="259">
        <f t="shared" si="66"/>
        <v>0</v>
      </c>
      <c r="K187" s="103">
        <f t="shared" si="66"/>
        <v>0</v>
      </c>
      <c r="L187" s="104">
        <f t="shared" si="66"/>
        <v>0</v>
      </c>
      <c r="M187" s="102">
        <f t="shared" si="66"/>
        <v>0</v>
      </c>
      <c r="N187" s="103">
        <f t="shared" si="66"/>
        <v>0</v>
      </c>
      <c r="O187" s="104">
        <f t="shared" si="66"/>
        <v>0</v>
      </c>
      <c r="P187" s="343"/>
      <c r="R187" s="204"/>
      <c r="S187" s="204"/>
      <c r="T187" s="204"/>
    </row>
    <row r="188" spans="1:20" ht="24" hidden="1" x14ac:dyDescent="0.25">
      <c r="A188" s="134">
        <v>4200</v>
      </c>
      <c r="B188" s="105" t="s">
        <v>168</v>
      </c>
      <c r="C188" s="47">
        <f t="shared" si="48"/>
        <v>0</v>
      </c>
      <c r="D188" s="227">
        <f t="shared" ref="D188:O188" si="67">SUM(D189,D190)</f>
        <v>0</v>
      </c>
      <c r="E188" s="387">
        <f t="shared" si="67"/>
        <v>0</v>
      </c>
      <c r="F188" s="402">
        <f t="shared" si="67"/>
        <v>0</v>
      </c>
      <c r="G188" s="227">
        <f t="shared" si="67"/>
        <v>0</v>
      </c>
      <c r="H188" s="106">
        <f t="shared" si="67"/>
        <v>0</v>
      </c>
      <c r="I188" s="117">
        <f t="shared" si="67"/>
        <v>0</v>
      </c>
      <c r="J188" s="106">
        <f t="shared" si="67"/>
        <v>0</v>
      </c>
      <c r="K188" s="50">
        <f t="shared" si="67"/>
        <v>0</v>
      </c>
      <c r="L188" s="117">
        <f t="shared" si="67"/>
        <v>0</v>
      </c>
      <c r="M188" s="47">
        <f t="shared" si="67"/>
        <v>0</v>
      </c>
      <c r="N188" s="50">
        <f t="shared" si="67"/>
        <v>0</v>
      </c>
      <c r="O188" s="117">
        <f t="shared" si="67"/>
        <v>0</v>
      </c>
      <c r="P188" s="123"/>
      <c r="R188" s="204"/>
      <c r="S188" s="204"/>
      <c r="T188" s="204"/>
    </row>
    <row r="189" spans="1:20" ht="36" hidden="1" x14ac:dyDescent="0.25">
      <c r="A189" s="581">
        <v>4240</v>
      </c>
      <c r="B189" s="52" t="s">
        <v>169</v>
      </c>
      <c r="C189" s="53">
        <f t="shared" si="48"/>
        <v>0</v>
      </c>
      <c r="D189" s="228"/>
      <c r="E189" s="393"/>
      <c r="F189" s="411">
        <f>D189+E189</f>
        <v>0</v>
      </c>
      <c r="G189" s="228"/>
      <c r="H189" s="260"/>
      <c r="I189" s="120">
        <f>G189+H189</f>
        <v>0</v>
      </c>
      <c r="J189" s="260"/>
      <c r="K189" s="55"/>
      <c r="L189" s="120">
        <f>J189+K189</f>
        <v>0</v>
      </c>
      <c r="M189" s="319"/>
      <c r="N189" s="55"/>
      <c r="O189" s="120">
        <f>M189+N189</f>
        <v>0</v>
      </c>
      <c r="P189" s="110"/>
      <c r="R189" s="204"/>
      <c r="S189" s="204"/>
      <c r="T189" s="204"/>
    </row>
    <row r="190" spans="1:20" ht="24" hidden="1" x14ac:dyDescent="0.25">
      <c r="A190" s="112">
        <v>4250</v>
      </c>
      <c r="B190" s="57" t="s">
        <v>170</v>
      </c>
      <c r="C190" s="58">
        <f t="shared" si="48"/>
        <v>0</v>
      </c>
      <c r="D190" s="229"/>
      <c r="E190" s="389"/>
      <c r="F190" s="400">
        <f>D190+E190</f>
        <v>0</v>
      </c>
      <c r="G190" s="229"/>
      <c r="H190" s="261"/>
      <c r="I190" s="114">
        <f>G190+H190</f>
        <v>0</v>
      </c>
      <c r="J190" s="261"/>
      <c r="K190" s="60"/>
      <c r="L190" s="114">
        <f>J190+K190</f>
        <v>0</v>
      </c>
      <c r="M190" s="320"/>
      <c r="N190" s="60"/>
      <c r="O190" s="114">
        <f>M190+N190</f>
        <v>0</v>
      </c>
      <c r="P190" s="111"/>
      <c r="R190" s="204"/>
      <c r="S190" s="204"/>
      <c r="T190" s="204"/>
    </row>
    <row r="191" spans="1:20" hidden="1" x14ac:dyDescent="0.25">
      <c r="A191" s="46">
        <v>4300</v>
      </c>
      <c r="B191" s="105" t="s">
        <v>171</v>
      </c>
      <c r="C191" s="47">
        <f t="shared" si="48"/>
        <v>0</v>
      </c>
      <c r="D191" s="227">
        <f t="shared" ref="D191:O191" si="68">SUM(D192)</f>
        <v>0</v>
      </c>
      <c r="E191" s="387">
        <f t="shared" si="68"/>
        <v>0</v>
      </c>
      <c r="F191" s="402">
        <f t="shared" si="68"/>
        <v>0</v>
      </c>
      <c r="G191" s="227">
        <f t="shared" si="68"/>
        <v>0</v>
      </c>
      <c r="H191" s="106">
        <f t="shared" si="68"/>
        <v>0</v>
      </c>
      <c r="I191" s="117">
        <f t="shared" si="68"/>
        <v>0</v>
      </c>
      <c r="J191" s="106">
        <f t="shared" si="68"/>
        <v>0</v>
      </c>
      <c r="K191" s="50">
        <f t="shared" si="68"/>
        <v>0</v>
      </c>
      <c r="L191" s="117">
        <f t="shared" si="68"/>
        <v>0</v>
      </c>
      <c r="M191" s="47">
        <f t="shared" si="68"/>
        <v>0</v>
      </c>
      <c r="N191" s="50">
        <f t="shared" si="68"/>
        <v>0</v>
      </c>
      <c r="O191" s="117">
        <f t="shared" si="68"/>
        <v>0</v>
      </c>
      <c r="P191" s="123"/>
      <c r="R191" s="204"/>
      <c r="S191" s="204"/>
      <c r="T191" s="204"/>
    </row>
    <row r="192" spans="1:20" ht="24" hidden="1" x14ac:dyDescent="0.25">
      <c r="A192" s="581">
        <v>4310</v>
      </c>
      <c r="B192" s="52" t="s">
        <v>172</v>
      </c>
      <c r="C192" s="53">
        <f t="shared" si="48"/>
        <v>0</v>
      </c>
      <c r="D192" s="232">
        <f t="shared" ref="D192:O192" si="69">SUM(D193:D193)</f>
        <v>0</v>
      </c>
      <c r="E192" s="388">
        <f t="shared" si="69"/>
        <v>0</v>
      </c>
      <c r="F192" s="411">
        <f t="shared" si="69"/>
        <v>0</v>
      </c>
      <c r="G192" s="232">
        <f t="shared" si="69"/>
        <v>0</v>
      </c>
      <c r="H192" s="263">
        <f t="shared" si="69"/>
        <v>0</v>
      </c>
      <c r="I192" s="120">
        <f t="shared" si="69"/>
        <v>0</v>
      </c>
      <c r="J192" s="263">
        <f t="shared" si="69"/>
        <v>0</v>
      </c>
      <c r="K192" s="119">
        <f t="shared" si="69"/>
        <v>0</v>
      </c>
      <c r="L192" s="120">
        <f t="shared" si="69"/>
        <v>0</v>
      </c>
      <c r="M192" s="53">
        <f t="shared" si="69"/>
        <v>0</v>
      </c>
      <c r="N192" s="119">
        <f t="shared" si="69"/>
        <v>0</v>
      </c>
      <c r="O192" s="120">
        <f t="shared" si="69"/>
        <v>0</v>
      </c>
      <c r="P192" s="110"/>
      <c r="R192" s="204"/>
      <c r="S192" s="204"/>
      <c r="T192" s="204"/>
    </row>
    <row r="193" spans="1:20" ht="36" hidden="1" x14ac:dyDescent="0.25">
      <c r="A193" s="38">
        <v>4311</v>
      </c>
      <c r="B193" s="57" t="s">
        <v>173</v>
      </c>
      <c r="C193" s="58">
        <f t="shared" si="48"/>
        <v>0</v>
      </c>
      <c r="D193" s="229"/>
      <c r="E193" s="389"/>
      <c r="F193" s="400">
        <f>D193+E193</f>
        <v>0</v>
      </c>
      <c r="G193" s="229"/>
      <c r="H193" s="261"/>
      <c r="I193" s="114">
        <f>G193+H193</f>
        <v>0</v>
      </c>
      <c r="J193" s="261"/>
      <c r="K193" s="60"/>
      <c r="L193" s="114">
        <f>J193+K193</f>
        <v>0</v>
      </c>
      <c r="M193" s="320"/>
      <c r="N193" s="60"/>
      <c r="O193" s="114">
        <f>M193+N193</f>
        <v>0</v>
      </c>
      <c r="P193" s="111"/>
      <c r="R193" s="204"/>
      <c r="S193" s="204"/>
      <c r="T193" s="204"/>
    </row>
    <row r="194" spans="1:20" s="21" customFormat="1" ht="24" x14ac:dyDescent="0.25">
      <c r="A194" s="480"/>
      <c r="B194" s="17" t="s">
        <v>174</v>
      </c>
      <c r="C194" s="98">
        <f t="shared" si="48"/>
        <v>850</v>
      </c>
      <c r="D194" s="225">
        <f t="shared" ref="D194:O194" si="70">SUM(D195,D230,D269)</f>
        <v>750</v>
      </c>
      <c r="E194" s="382">
        <f t="shared" si="70"/>
        <v>0</v>
      </c>
      <c r="F194" s="408">
        <f t="shared" si="70"/>
        <v>750</v>
      </c>
      <c r="G194" s="225">
        <f t="shared" si="70"/>
        <v>100</v>
      </c>
      <c r="H194" s="258">
        <f t="shared" si="70"/>
        <v>0</v>
      </c>
      <c r="I194" s="100">
        <f t="shared" si="70"/>
        <v>100</v>
      </c>
      <c r="J194" s="258">
        <f t="shared" si="70"/>
        <v>0</v>
      </c>
      <c r="K194" s="99">
        <f t="shared" si="70"/>
        <v>0</v>
      </c>
      <c r="L194" s="100">
        <f t="shared" si="70"/>
        <v>0</v>
      </c>
      <c r="M194" s="324">
        <f t="shared" si="70"/>
        <v>0</v>
      </c>
      <c r="N194" s="301">
        <f t="shared" si="70"/>
        <v>0</v>
      </c>
      <c r="O194" s="306">
        <f t="shared" si="70"/>
        <v>0</v>
      </c>
      <c r="P194" s="346"/>
      <c r="R194" s="204"/>
      <c r="S194" s="204"/>
      <c r="T194" s="204"/>
    </row>
    <row r="195" spans="1:20" x14ac:dyDescent="0.25">
      <c r="A195" s="101">
        <v>5000</v>
      </c>
      <c r="B195" s="101" t="s">
        <v>175</v>
      </c>
      <c r="C195" s="102">
        <f t="shared" si="48"/>
        <v>850</v>
      </c>
      <c r="D195" s="226">
        <f t="shared" ref="D195:O195" si="71">D196+D204</f>
        <v>750</v>
      </c>
      <c r="E195" s="386">
        <f t="shared" si="71"/>
        <v>0</v>
      </c>
      <c r="F195" s="410">
        <f t="shared" si="71"/>
        <v>750</v>
      </c>
      <c r="G195" s="226">
        <f t="shared" si="71"/>
        <v>100</v>
      </c>
      <c r="H195" s="259">
        <f t="shared" si="71"/>
        <v>0</v>
      </c>
      <c r="I195" s="104">
        <f t="shared" si="71"/>
        <v>100</v>
      </c>
      <c r="J195" s="259">
        <f t="shared" si="71"/>
        <v>0</v>
      </c>
      <c r="K195" s="103">
        <f t="shared" si="71"/>
        <v>0</v>
      </c>
      <c r="L195" s="104">
        <f t="shared" si="71"/>
        <v>0</v>
      </c>
      <c r="M195" s="102">
        <f t="shared" si="71"/>
        <v>0</v>
      </c>
      <c r="N195" s="103">
        <f t="shared" si="71"/>
        <v>0</v>
      </c>
      <c r="O195" s="104">
        <f t="shared" si="71"/>
        <v>0</v>
      </c>
      <c r="P195" s="343"/>
      <c r="R195" s="204"/>
      <c r="S195" s="204"/>
      <c r="T195" s="204"/>
    </row>
    <row r="196" spans="1:20" hidden="1" x14ac:dyDescent="0.25">
      <c r="A196" s="46">
        <v>5100</v>
      </c>
      <c r="B196" s="105" t="s">
        <v>176</v>
      </c>
      <c r="C196" s="47">
        <f t="shared" si="48"/>
        <v>0</v>
      </c>
      <c r="D196" s="227">
        <f t="shared" ref="D196:O196" si="72">D197+D198+D201+D202+D203</f>
        <v>0</v>
      </c>
      <c r="E196" s="387">
        <f t="shared" si="72"/>
        <v>0</v>
      </c>
      <c r="F196" s="402">
        <f t="shared" si="72"/>
        <v>0</v>
      </c>
      <c r="G196" s="227">
        <f t="shared" si="72"/>
        <v>0</v>
      </c>
      <c r="H196" s="106">
        <f t="shared" si="72"/>
        <v>0</v>
      </c>
      <c r="I196" s="117">
        <f t="shared" si="72"/>
        <v>0</v>
      </c>
      <c r="J196" s="106">
        <f t="shared" si="72"/>
        <v>0</v>
      </c>
      <c r="K196" s="50">
        <f t="shared" si="72"/>
        <v>0</v>
      </c>
      <c r="L196" s="117">
        <f t="shared" si="72"/>
        <v>0</v>
      </c>
      <c r="M196" s="47">
        <f t="shared" si="72"/>
        <v>0</v>
      </c>
      <c r="N196" s="50">
        <f t="shared" si="72"/>
        <v>0</v>
      </c>
      <c r="O196" s="117">
        <f t="shared" si="72"/>
        <v>0</v>
      </c>
      <c r="P196" s="123"/>
      <c r="R196" s="204"/>
      <c r="S196" s="204"/>
      <c r="T196" s="204"/>
    </row>
    <row r="197" spans="1:20" hidden="1" x14ac:dyDescent="0.25">
      <c r="A197" s="581">
        <v>5110</v>
      </c>
      <c r="B197" s="52" t="s">
        <v>177</v>
      </c>
      <c r="C197" s="53">
        <f t="shared" si="48"/>
        <v>0</v>
      </c>
      <c r="D197" s="228"/>
      <c r="E197" s="393"/>
      <c r="F197" s="411">
        <f>D197+E197</f>
        <v>0</v>
      </c>
      <c r="G197" s="228"/>
      <c r="H197" s="260"/>
      <c r="I197" s="120">
        <f>G197+H197</f>
        <v>0</v>
      </c>
      <c r="J197" s="260"/>
      <c r="K197" s="55"/>
      <c r="L197" s="120">
        <f>J197+K197</f>
        <v>0</v>
      </c>
      <c r="M197" s="319"/>
      <c r="N197" s="55"/>
      <c r="O197" s="120">
        <f>M197+N197</f>
        <v>0</v>
      </c>
      <c r="P197" s="110"/>
      <c r="R197" s="204"/>
      <c r="S197" s="204"/>
      <c r="T197" s="204"/>
    </row>
    <row r="198" spans="1:20" ht="24" hidden="1" x14ac:dyDescent="0.25">
      <c r="A198" s="112">
        <v>5120</v>
      </c>
      <c r="B198" s="57" t="s">
        <v>178</v>
      </c>
      <c r="C198" s="58">
        <f t="shared" si="48"/>
        <v>0</v>
      </c>
      <c r="D198" s="230">
        <f t="shared" ref="D198:O198" si="73">D199+D200</f>
        <v>0</v>
      </c>
      <c r="E198" s="392">
        <f t="shared" si="73"/>
        <v>0</v>
      </c>
      <c r="F198" s="400">
        <f t="shared" si="73"/>
        <v>0</v>
      </c>
      <c r="G198" s="230">
        <f t="shared" si="73"/>
        <v>0</v>
      </c>
      <c r="H198" s="121">
        <f t="shared" si="73"/>
        <v>0</v>
      </c>
      <c r="I198" s="114">
        <f t="shared" si="73"/>
        <v>0</v>
      </c>
      <c r="J198" s="121">
        <f t="shared" si="73"/>
        <v>0</v>
      </c>
      <c r="K198" s="113">
        <f t="shared" si="73"/>
        <v>0</v>
      </c>
      <c r="L198" s="114">
        <f t="shared" si="73"/>
        <v>0</v>
      </c>
      <c r="M198" s="58">
        <f t="shared" si="73"/>
        <v>0</v>
      </c>
      <c r="N198" s="113">
        <f t="shared" si="73"/>
        <v>0</v>
      </c>
      <c r="O198" s="114">
        <f t="shared" si="73"/>
        <v>0</v>
      </c>
      <c r="P198" s="111"/>
      <c r="R198" s="204"/>
      <c r="S198" s="204"/>
      <c r="T198" s="204"/>
    </row>
    <row r="199" spans="1:20" hidden="1" x14ac:dyDescent="0.25">
      <c r="A199" s="38">
        <v>5121</v>
      </c>
      <c r="B199" s="57" t="s">
        <v>179</v>
      </c>
      <c r="C199" s="58">
        <f t="shared" si="48"/>
        <v>0</v>
      </c>
      <c r="D199" s="229"/>
      <c r="E199" s="389"/>
      <c r="F199" s="400">
        <f>D199+E199</f>
        <v>0</v>
      </c>
      <c r="G199" s="229"/>
      <c r="H199" s="261"/>
      <c r="I199" s="114">
        <f>G199+H199</f>
        <v>0</v>
      </c>
      <c r="J199" s="261"/>
      <c r="K199" s="60"/>
      <c r="L199" s="114">
        <f>J199+K199</f>
        <v>0</v>
      </c>
      <c r="M199" s="320"/>
      <c r="N199" s="60"/>
      <c r="O199" s="114">
        <f>M199+N199</f>
        <v>0</v>
      </c>
      <c r="P199" s="111"/>
      <c r="R199" s="204"/>
      <c r="S199" s="204"/>
      <c r="T199" s="204"/>
    </row>
    <row r="200" spans="1:20" ht="24" hidden="1" x14ac:dyDescent="0.25">
      <c r="A200" s="38">
        <v>5129</v>
      </c>
      <c r="B200" s="57" t="s">
        <v>180</v>
      </c>
      <c r="C200" s="58">
        <f t="shared" si="48"/>
        <v>0</v>
      </c>
      <c r="D200" s="229"/>
      <c r="E200" s="389"/>
      <c r="F200" s="400">
        <f>D200+E200</f>
        <v>0</v>
      </c>
      <c r="G200" s="229"/>
      <c r="H200" s="261"/>
      <c r="I200" s="114">
        <f>G200+H200</f>
        <v>0</v>
      </c>
      <c r="J200" s="261"/>
      <c r="K200" s="60"/>
      <c r="L200" s="114">
        <f>J200+K200</f>
        <v>0</v>
      </c>
      <c r="M200" s="320"/>
      <c r="N200" s="60"/>
      <c r="O200" s="114">
        <f>M200+N200</f>
        <v>0</v>
      </c>
      <c r="P200" s="111"/>
      <c r="R200" s="204"/>
      <c r="S200" s="204"/>
      <c r="T200" s="204"/>
    </row>
    <row r="201" spans="1:20" hidden="1" x14ac:dyDescent="0.25">
      <c r="A201" s="112">
        <v>5130</v>
      </c>
      <c r="B201" s="57" t="s">
        <v>181</v>
      </c>
      <c r="C201" s="58">
        <f t="shared" si="48"/>
        <v>0</v>
      </c>
      <c r="D201" s="229"/>
      <c r="E201" s="389"/>
      <c r="F201" s="400">
        <f>D201+E201</f>
        <v>0</v>
      </c>
      <c r="G201" s="229"/>
      <c r="H201" s="261"/>
      <c r="I201" s="114">
        <f>G201+H201</f>
        <v>0</v>
      </c>
      <c r="J201" s="261"/>
      <c r="K201" s="60"/>
      <c r="L201" s="114">
        <f>J201+K201</f>
        <v>0</v>
      </c>
      <c r="M201" s="320"/>
      <c r="N201" s="60"/>
      <c r="O201" s="114">
        <f>M201+N201</f>
        <v>0</v>
      </c>
      <c r="P201" s="111"/>
      <c r="R201" s="204"/>
      <c r="S201" s="204"/>
      <c r="T201" s="204"/>
    </row>
    <row r="202" spans="1:20" hidden="1" x14ac:dyDescent="0.25">
      <c r="A202" s="112">
        <v>5140</v>
      </c>
      <c r="B202" s="57" t="s">
        <v>182</v>
      </c>
      <c r="C202" s="58">
        <f t="shared" si="48"/>
        <v>0</v>
      </c>
      <c r="D202" s="229"/>
      <c r="E202" s="389"/>
      <c r="F202" s="400">
        <f>D202+E202</f>
        <v>0</v>
      </c>
      <c r="G202" s="229"/>
      <c r="H202" s="261"/>
      <c r="I202" s="114">
        <f>G202+H202</f>
        <v>0</v>
      </c>
      <c r="J202" s="261"/>
      <c r="K202" s="60"/>
      <c r="L202" s="114">
        <f>J202+K202</f>
        <v>0</v>
      </c>
      <c r="M202" s="320"/>
      <c r="N202" s="60"/>
      <c r="O202" s="114">
        <f>M202+N202</f>
        <v>0</v>
      </c>
      <c r="P202" s="111"/>
      <c r="R202" s="204"/>
      <c r="S202" s="204"/>
      <c r="T202" s="204"/>
    </row>
    <row r="203" spans="1:20" ht="24" hidden="1" x14ac:dyDescent="0.25">
      <c r="A203" s="112">
        <v>5170</v>
      </c>
      <c r="B203" s="57" t="s">
        <v>183</v>
      </c>
      <c r="C203" s="58">
        <f t="shared" si="48"/>
        <v>0</v>
      </c>
      <c r="D203" s="229"/>
      <c r="E203" s="389"/>
      <c r="F203" s="400">
        <f>D203+E203</f>
        <v>0</v>
      </c>
      <c r="G203" s="229"/>
      <c r="H203" s="261"/>
      <c r="I203" s="114">
        <f>G203+H203</f>
        <v>0</v>
      </c>
      <c r="J203" s="261"/>
      <c r="K203" s="60"/>
      <c r="L203" s="114">
        <f>J203+K203</f>
        <v>0</v>
      </c>
      <c r="M203" s="320"/>
      <c r="N203" s="60"/>
      <c r="O203" s="114">
        <f>M203+N203</f>
        <v>0</v>
      </c>
      <c r="P203" s="111"/>
      <c r="R203" s="204"/>
      <c r="S203" s="204"/>
      <c r="T203" s="204"/>
    </row>
    <row r="204" spans="1:20" x14ac:dyDescent="0.25">
      <c r="A204" s="46">
        <v>5200</v>
      </c>
      <c r="B204" s="105" t="s">
        <v>184</v>
      </c>
      <c r="C204" s="47">
        <f t="shared" si="48"/>
        <v>850</v>
      </c>
      <c r="D204" s="227">
        <f t="shared" ref="D204:O204" si="74">D205+D215+D216+D225+D226+D227+D229</f>
        <v>750</v>
      </c>
      <c r="E204" s="387">
        <f t="shared" si="74"/>
        <v>0</v>
      </c>
      <c r="F204" s="402">
        <f t="shared" si="74"/>
        <v>750</v>
      </c>
      <c r="G204" s="227">
        <f t="shared" si="74"/>
        <v>100</v>
      </c>
      <c r="H204" s="106">
        <f t="shared" si="74"/>
        <v>0</v>
      </c>
      <c r="I204" s="117">
        <f t="shared" si="74"/>
        <v>100</v>
      </c>
      <c r="J204" s="106">
        <f t="shared" si="74"/>
        <v>0</v>
      </c>
      <c r="K204" s="50">
        <f t="shared" si="74"/>
        <v>0</v>
      </c>
      <c r="L204" s="117">
        <f t="shared" si="74"/>
        <v>0</v>
      </c>
      <c r="M204" s="47">
        <f t="shared" si="74"/>
        <v>0</v>
      </c>
      <c r="N204" s="50">
        <f t="shared" si="74"/>
        <v>0</v>
      </c>
      <c r="O204" s="117">
        <f t="shared" si="74"/>
        <v>0</v>
      </c>
      <c r="P204" s="123"/>
      <c r="R204" s="204"/>
      <c r="S204" s="204"/>
      <c r="T204" s="204"/>
    </row>
    <row r="205" spans="1:20" hidden="1" x14ac:dyDescent="0.25">
      <c r="A205" s="107">
        <v>5210</v>
      </c>
      <c r="B205" s="78" t="s">
        <v>185</v>
      </c>
      <c r="C205" s="84">
        <f t="shared" si="48"/>
        <v>0</v>
      </c>
      <c r="D205" s="132">
        <f t="shared" ref="D205:O205" si="75">SUM(D206:D214)</f>
        <v>0</v>
      </c>
      <c r="E205" s="516">
        <f t="shared" si="75"/>
        <v>0</v>
      </c>
      <c r="F205" s="533">
        <f t="shared" si="75"/>
        <v>0</v>
      </c>
      <c r="G205" s="132">
        <f t="shared" si="75"/>
        <v>0</v>
      </c>
      <c r="H205" s="205">
        <f t="shared" si="75"/>
        <v>0</v>
      </c>
      <c r="I205" s="109">
        <f t="shared" si="75"/>
        <v>0</v>
      </c>
      <c r="J205" s="205">
        <f t="shared" si="75"/>
        <v>0</v>
      </c>
      <c r="K205" s="108">
        <f t="shared" si="75"/>
        <v>0</v>
      </c>
      <c r="L205" s="109">
        <f t="shared" si="75"/>
        <v>0</v>
      </c>
      <c r="M205" s="84">
        <f t="shared" si="75"/>
        <v>0</v>
      </c>
      <c r="N205" s="108">
        <f t="shared" si="75"/>
        <v>0</v>
      </c>
      <c r="O205" s="109">
        <f t="shared" si="75"/>
        <v>0</v>
      </c>
      <c r="P205" s="116"/>
      <c r="R205" s="204"/>
      <c r="S205" s="204"/>
      <c r="T205" s="204"/>
    </row>
    <row r="206" spans="1:20" hidden="1" x14ac:dyDescent="0.25">
      <c r="A206" s="33">
        <v>5211</v>
      </c>
      <c r="B206" s="52" t="s">
        <v>186</v>
      </c>
      <c r="C206" s="53">
        <f t="shared" si="48"/>
        <v>0</v>
      </c>
      <c r="D206" s="228"/>
      <c r="E206" s="393"/>
      <c r="F206" s="411">
        <f t="shared" ref="F206:F215" si="76">D206+E206</f>
        <v>0</v>
      </c>
      <c r="G206" s="228"/>
      <c r="H206" s="260"/>
      <c r="I206" s="120">
        <f t="shared" ref="I206:I215" si="77">G206+H206</f>
        <v>0</v>
      </c>
      <c r="J206" s="260"/>
      <c r="K206" s="55"/>
      <c r="L206" s="120">
        <f t="shared" ref="L206:L215" si="78">J206+K206</f>
        <v>0</v>
      </c>
      <c r="M206" s="319"/>
      <c r="N206" s="55"/>
      <c r="O206" s="120">
        <f t="shared" ref="O206:O215" si="79">M206+N206</f>
        <v>0</v>
      </c>
      <c r="P206" s="110"/>
      <c r="R206" s="204"/>
      <c r="S206" s="204"/>
      <c r="T206" s="204"/>
    </row>
    <row r="207" spans="1:20" hidden="1" x14ac:dyDescent="0.25">
      <c r="A207" s="38">
        <v>5212</v>
      </c>
      <c r="B207" s="57" t="s">
        <v>187</v>
      </c>
      <c r="C207" s="58">
        <f t="shared" si="48"/>
        <v>0</v>
      </c>
      <c r="D207" s="229"/>
      <c r="E207" s="389"/>
      <c r="F207" s="400">
        <f t="shared" si="76"/>
        <v>0</v>
      </c>
      <c r="G207" s="229"/>
      <c r="H207" s="261"/>
      <c r="I207" s="114">
        <f t="shared" si="77"/>
        <v>0</v>
      </c>
      <c r="J207" s="261"/>
      <c r="K207" s="60"/>
      <c r="L207" s="114">
        <f t="shared" si="78"/>
        <v>0</v>
      </c>
      <c r="M207" s="320"/>
      <c r="N207" s="60"/>
      <c r="O207" s="114">
        <f t="shared" si="79"/>
        <v>0</v>
      </c>
      <c r="P207" s="111"/>
      <c r="R207" s="204"/>
      <c r="S207" s="204"/>
      <c r="T207" s="204"/>
    </row>
    <row r="208" spans="1:20" hidden="1" x14ac:dyDescent="0.25">
      <c r="A208" s="38">
        <v>5213</v>
      </c>
      <c r="B208" s="57" t="s">
        <v>188</v>
      </c>
      <c r="C208" s="58">
        <f t="shared" si="48"/>
        <v>0</v>
      </c>
      <c r="D208" s="229"/>
      <c r="E208" s="389"/>
      <c r="F208" s="400">
        <f t="shared" si="76"/>
        <v>0</v>
      </c>
      <c r="G208" s="229"/>
      <c r="H208" s="261"/>
      <c r="I208" s="114">
        <f t="shared" si="77"/>
        <v>0</v>
      </c>
      <c r="J208" s="261"/>
      <c r="K208" s="60"/>
      <c r="L208" s="114">
        <f t="shared" si="78"/>
        <v>0</v>
      </c>
      <c r="M208" s="320"/>
      <c r="N208" s="60"/>
      <c r="O208" s="114">
        <f t="shared" si="79"/>
        <v>0</v>
      </c>
      <c r="P208" s="111"/>
      <c r="R208" s="204"/>
      <c r="S208" s="204"/>
      <c r="T208" s="204"/>
    </row>
    <row r="209" spans="1:20" hidden="1" x14ac:dyDescent="0.25">
      <c r="A209" s="38">
        <v>5214</v>
      </c>
      <c r="B209" s="57" t="s">
        <v>189</v>
      </c>
      <c r="C209" s="58">
        <f t="shared" si="48"/>
        <v>0</v>
      </c>
      <c r="D209" s="229"/>
      <c r="E209" s="389"/>
      <c r="F209" s="400">
        <f t="shared" si="76"/>
        <v>0</v>
      </c>
      <c r="G209" s="229"/>
      <c r="H209" s="261"/>
      <c r="I209" s="114">
        <f t="shared" si="77"/>
        <v>0</v>
      </c>
      <c r="J209" s="261"/>
      <c r="K209" s="60"/>
      <c r="L209" s="114">
        <f t="shared" si="78"/>
        <v>0</v>
      </c>
      <c r="M209" s="320"/>
      <c r="N209" s="60"/>
      <c r="O209" s="114">
        <f t="shared" si="79"/>
        <v>0</v>
      </c>
      <c r="P209" s="111"/>
      <c r="R209" s="204"/>
      <c r="S209" s="204"/>
      <c r="T209" s="204"/>
    </row>
    <row r="210" spans="1:20" hidden="1" x14ac:dyDescent="0.25">
      <c r="A210" s="38">
        <v>5215</v>
      </c>
      <c r="B210" s="57" t="s">
        <v>190</v>
      </c>
      <c r="C210" s="58">
        <f t="shared" si="48"/>
        <v>0</v>
      </c>
      <c r="D210" s="229"/>
      <c r="E210" s="389"/>
      <c r="F210" s="400">
        <f t="shared" si="76"/>
        <v>0</v>
      </c>
      <c r="G210" s="229"/>
      <c r="H210" s="261"/>
      <c r="I210" s="114">
        <f t="shared" si="77"/>
        <v>0</v>
      </c>
      <c r="J210" s="261"/>
      <c r="K210" s="60"/>
      <c r="L210" s="114">
        <f t="shared" si="78"/>
        <v>0</v>
      </c>
      <c r="M210" s="320"/>
      <c r="N210" s="60"/>
      <c r="O210" s="114">
        <f t="shared" si="79"/>
        <v>0</v>
      </c>
      <c r="P210" s="111"/>
      <c r="R210" s="204"/>
      <c r="S210" s="204"/>
      <c r="T210" s="204"/>
    </row>
    <row r="211" spans="1:20" ht="14.25" hidden="1" customHeight="1" x14ac:dyDescent="0.25">
      <c r="A211" s="38">
        <v>5216</v>
      </c>
      <c r="B211" s="57" t="s">
        <v>191</v>
      </c>
      <c r="C211" s="58">
        <f t="shared" si="48"/>
        <v>0</v>
      </c>
      <c r="D211" s="229"/>
      <c r="E211" s="389"/>
      <c r="F211" s="400">
        <f t="shared" si="76"/>
        <v>0</v>
      </c>
      <c r="G211" s="229"/>
      <c r="H211" s="261"/>
      <c r="I211" s="114">
        <f t="shared" si="77"/>
        <v>0</v>
      </c>
      <c r="J211" s="261"/>
      <c r="K211" s="60"/>
      <c r="L211" s="114">
        <f t="shared" si="78"/>
        <v>0</v>
      </c>
      <c r="M211" s="320"/>
      <c r="N211" s="60"/>
      <c r="O211" s="114">
        <f t="shared" si="79"/>
        <v>0</v>
      </c>
      <c r="P211" s="111"/>
      <c r="R211" s="204"/>
      <c r="S211" s="204"/>
      <c r="T211" s="204"/>
    </row>
    <row r="212" spans="1:20" hidden="1" x14ac:dyDescent="0.25">
      <c r="A212" s="38">
        <v>5217</v>
      </c>
      <c r="B212" s="57" t="s">
        <v>192</v>
      </c>
      <c r="C212" s="58">
        <f t="shared" si="48"/>
        <v>0</v>
      </c>
      <c r="D212" s="229"/>
      <c r="E212" s="389"/>
      <c r="F212" s="400">
        <f t="shared" si="76"/>
        <v>0</v>
      </c>
      <c r="G212" s="229"/>
      <c r="H212" s="261"/>
      <c r="I212" s="114">
        <f t="shared" si="77"/>
        <v>0</v>
      </c>
      <c r="J212" s="261"/>
      <c r="K212" s="60"/>
      <c r="L212" s="114">
        <f t="shared" si="78"/>
        <v>0</v>
      </c>
      <c r="M212" s="320"/>
      <c r="N212" s="60"/>
      <c r="O212" s="114">
        <f t="shared" si="79"/>
        <v>0</v>
      </c>
      <c r="P212" s="111"/>
      <c r="R212" s="204"/>
      <c r="S212" s="204"/>
      <c r="T212" s="204"/>
    </row>
    <row r="213" spans="1:20" hidden="1" x14ac:dyDescent="0.25">
      <c r="A213" s="38">
        <v>5218</v>
      </c>
      <c r="B213" s="57" t="s">
        <v>193</v>
      </c>
      <c r="C213" s="58">
        <f t="shared" ref="C213:C276" si="80">F213+I213+L213+O213</f>
        <v>0</v>
      </c>
      <c r="D213" s="229"/>
      <c r="E213" s="389"/>
      <c r="F213" s="400">
        <f t="shared" si="76"/>
        <v>0</v>
      </c>
      <c r="G213" s="229"/>
      <c r="H213" s="261"/>
      <c r="I213" s="114">
        <f t="shared" si="77"/>
        <v>0</v>
      </c>
      <c r="J213" s="261"/>
      <c r="K213" s="60"/>
      <c r="L213" s="114">
        <f t="shared" si="78"/>
        <v>0</v>
      </c>
      <c r="M213" s="320"/>
      <c r="N213" s="60"/>
      <c r="O213" s="114">
        <f t="shared" si="79"/>
        <v>0</v>
      </c>
      <c r="P213" s="111"/>
      <c r="R213" s="204"/>
      <c r="S213" s="204"/>
      <c r="T213" s="204"/>
    </row>
    <row r="214" spans="1:20" hidden="1" x14ac:dyDescent="0.25">
      <c r="A214" s="38">
        <v>5219</v>
      </c>
      <c r="B214" s="57" t="s">
        <v>194</v>
      </c>
      <c r="C214" s="58">
        <f t="shared" si="80"/>
        <v>0</v>
      </c>
      <c r="D214" s="229"/>
      <c r="E214" s="389"/>
      <c r="F214" s="400">
        <f t="shared" si="76"/>
        <v>0</v>
      </c>
      <c r="G214" s="229"/>
      <c r="H214" s="261"/>
      <c r="I214" s="114">
        <f t="shared" si="77"/>
        <v>0</v>
      </c>
      <c r="J214" s="261"/>
      <c r="K214" s="60"/>
      <c r="L214" s="114">
        <f t="shared" si="78"/>
        <v>0</v>
      </c>
      <c r="M214" s="320"/>
      <c r="N214" s="60"/>
      <c r="O214" s="114">
        <f t="shared" si="79"/>
        <v>0</v>
      </c>
      <c r="P214" s="111"/>
      <c r="R214" s="204"/>
      <c r="S214" s="204"/>
      <c r="T214" s="204"/>
    </row>
    <row r="215" spans="1:20" ht="13.5" hidden="1" customHeight="1" x14ac:dyDescent="0.25">
      <c r="A215" s="112">
        <v>5220</v>
      </c>
      <c r="B215" s="57" t="s">
        <v>195</v>
      </c>
      <c r="C215" s="58">
        <f t="shared" si="80"/>
        <v>0</v>
      </c>
      <c r="D215" s="229"/>
      <c r="E215" s="389"/>
      <c r="F215" s="400">
        <f t="shared" si="76"/>
        <v>0</v>
      </c>
      <c r="G215" s="229"/>
      <c r="H215" s="261"/>
      <c r="I215" s="114">
        <f t="shared" si="77"/>
        <v>0</v>
      </c>
      <c r="J215" s="261"/>
      <c r="K215" s="60"/>
      <c r="L215" s="114">
        <f t="shared" si="78"/>
        <v>0</v>
      </c>
      <c r="M215" s="320"/>
      <c r="N215" s="60"/>
      <c r="O215" s="114">
        <f t="shared" si="79"/>
        <v>0</v>
      </c>
      <c r="P215" s="111"/>
      <c r="R215" s="204"/>
      <c r="S215" s="204"/>
      <c r="T215" s="204"/>
    </row>
    <row r="216" spans="1:20" x14ac:dyDescent="0.25">
      <c r="A216" s="112">
        <v>5230</v>
      </c>
      <c r="B216" s="57" t="s">
        <v>196</v>
      </c>
      <c r="C216" s="58">
        <f t="shared" si="80"/>
        <v>850</v>
      </c>
      <c r="D216" s="230">
        <f t="shared" ref="D216:O216" si="81">SUM(D217:D224)</f>
        <v>750</v>
      </c>
      <c r="E216" s="392">
        <f t="shared" si="81"/>
        <v>0</v>
      </c>
      <c r="F216" s="400">
        <f t="shared" si="81"/>
        <v>750</v>
      </c>
      <c r="G216" s="230">
        <f t="shared" si="81"/>
        <v>100</v>
      </c>
      <c r="H216" s="121">
        <f t="shared" si="81"/>
        <v>0</v>
      </c>
      <c r="I216" s="114">
        <f t="shared" si="81"/>
        <v>100</v>
      </c>
      <c r="J216" s="121">
        <f t="shared" si="81"/>
        <v>0</v>
      </c>
      <c r="K216" s="113">
        <f t="shared" si="81"/>
        <v>0</v>
      </c>
      <c r="L216" s="114">
        <f t="shared" si="81"/>
        <v>0</v>
      </c>
      <c r="M216" s="58">
        <f t="shared" si="81"/>
        <v>0</v>
      </c>
      <c r="N216" s="113">
        <f t="shared" si="81"/>
        <v>0</v>
      </c>
      <c r="O216" s="114">
        <f t="shared" si="81"/>
        <v>0</v>
      </c>
      <c r="P216" s="111"/>
      <c r="R216" s="204"/>
      <c r="S216" s="204"/>
      <c r="T216" s="204"/>
    </row>
    <row r="217" spans="1:20" hidden="1" x14ac:dyDescent="0.25">
      <c r="A217" s="38">
        <v>5231</v>
      </c>
      <c r="B217" s="57" t="s">
        <v>197</v>
      </c>
      <c r="C217" s="58">
        <f t="shared" si="80"/>
        <v>0</v>
      </c>
      <c r="D217" s="229"/>
      <c r="E217" s="389"/>
      <c r="F217" s="400">
        <f t="shared" ref="F217:F226" si="82">D217+E217</f>
        <v>0</v>
      </c>
      <c r="G217" s="229"/>
      <c r="H217" s="261"/>
      <c r="I217" s="114">
        <f t="shared" ref="I217:I226" si="83">G217+H217</f>
        <v>0</v>
      </c>
      <c r="J217" s="261"/>
      <c r="K217" s="60"/>
      <c r="L217" s="114">
        <f t="shared" ref="L217:L226" si="84">J217+K217</f>
        <v>0</v>
      </c>
      <c r="M217" s="320"/>
      <c r="N217" s="60"/>
      <c r="O217" s="114">
        <f t="shared" ref="O217:O226" si="85">M217+N217</f>
        <v>0</v>
      </c>
      <c r="P217" s="111"/>
      <c r="R217" s="204"/>
      <c r="S217" s="204"/>
      <c r="T217" s="204"/>
    </row>
    <row r="218" spans="1:20" x14ac:dyDescent="0.25">
      <c r="A218" s="38">
        <v>5232</v>
      </c>
      <c r="B218" s="57" t="s">
        <v>198</v>
      </c>
      <c r="C218" s="58">
        <f t="shared" si="80"/>
        <v>600</v>
      </c>
      <c r="D218" s="229">
        <v>600</v>
      </c>
      <c r="E218" s="389"/>
      <c r="F218" s="400">
        <f t="shared" si="82"/>
        <v>600</v>
      </c>
      <c r="G218" s="229"/>
      <c r="H218" s="261"/>
      <c r="I218" s="114">
        <f t="shared" si="83"/>
        <v>0</v>
      </c>
      <c r="J218" s="261"/>
      <c r="K218" s="60"/>
      <c r="L218" s="114">
        <f t="shared" si="84"/>
        <v>0</v>
      </c>
      <c r="M218" s="320"/>
      <c r="N218" s="60"/>
      <c r="O218" s="114">
        <f t="shared" si="85"/>
        <v>0</v>
      </c>
      <c r="P218" s="111"/>
      <c r="R218" s="204"/>
      <c r="S218" s="204"/>
      <c r="T218" s="204"/>
    </row>
    <row r="219" spans="1:20" x14ac:dyDescent="0.25">
      <c r="A219" s="38">
        <v>5233</v>
      </c>
      <c r="B219" s="57" t="s">
        <v>199</v>
      </c>
      <c r="C219" s="58">
        <f t="shared" si="80"/>
        <v>250</v>
      </c>
      <c r="D219" s="229">
        <v>150</v>
      </c>
      <c r="E219" s="389"/>
      <c r="F219" s="400">
        <f t="shared" si="82"/>
        <v>150</v>
      </c>
      <c r="G219" s="229">
        <v>100</v>
      </c>
      <c r="H219" s="261"/>
      <c r="I219" s="114">
        <f t="shared" si="83"/>
        <v>100</v>
      </c>
      <c r="J219" s="261"/>
      <c r="K219" s="60"/>
      <c r="L219" s="114">
        <f t="shared" si="84"/>
        <v>0</v>
      </c>
      <c r="M219" s="320"/>
      <c r="N219" s="60"/>
      <c r="O219" s="114">
        <f t="shared" si="85"/>
        <v>0</v>
      </c>
      <c r="P219" s="111"/>
      <c r="R219" s="204"/>
      <c r="S219" s="204"/>
      <c r="T219" s="204"/>
    </row>
    <row r="220" spans="1:20" ht="24" hidden="1" x14ac:dyDescent="0.25">
      <c r="A220" s="38">
        <v>5234</v>
      </c>
      <c r="B220" s="57" t="s">
        <v>200</v>
      </c>
      <c r="C220" s="58">
        <f t="shared" si="80"/>
        <v>0</v>
      </c>
      <c r="D220" s="229"/>
      <c r="E220" s="389"/>
      <c r="F220" s="400">
        <f t="shared" si="82"/>
        <v>0</v>
      </c>
      <c r="G220" s="229"/>
      <c r="H220" s="261"/>
      <c r="I220" s="114">
        <f t="shared" si="83"/>
        <v>0</v>
      </c>
      <c r="J220" s="261"/>
      <c r="K220" s="60"/>
      <c r="L220" s="114">
        <f t="shared" si="84"/>
        <v>0</v>
      </c>
      <c r="M220" s="320"/>
      <c r="N220" s="60"/>
      <c r="O220" s="114">
        <f t="shared" si="85"/>
        <v>0</v>
      </c>
      <c r="P220" s="111"/>
      <c r="R220" s="204"/>
      <c r="S220" s="204"/>
      <c r="T220" s="204"/>
    </row>
    <row r="221" spans="1:20" ht="14.25" hidden="1" customHeight="1" x14ac:dyDescent="0.25">
      <c r="A221" s="38">
        <v>5236</v>
      </c>
      <c r="B221" s="57" t="s">
        <v>201</v>
      </c>
      <c r="C221" s="58">
        <f t="shared" si="80"/>
        <v>0</v>
      </c>
      <c r="D221" s="229"/>
      <c r="E221" s="389"/>
      <c r="F221" s="400">
        <f t="shared" si="82"/>
        <v>0</v>
      </c>
      <c r="G221" s="229"/>
      <c r="H221" s="261"/>
      <c r="I221" s="114">
        <f t="shared" si="83"/>
        <v>0</v>
      </c>
      <c r="J221" s="261"/>
      <c r="K221" s="60"/>
      <c r="L221" s="114">
        <f t="shared" si="84"/>
        <v>0</v>
      </c>
      <c r="M221" s="320"/>
      <c r="N221" s="60"/>
      <c r="O221" s="114">
        <f t="shared" si="85"/>
        <v>0</v>
      </c>
      <c r="P221" s="111"/>
      <c r="R221" s="204"/>
      <c r="S221" s="204"/>
      <c r="T221" s="204"/>
    </row>
    <row r="222" spans="1:20" ht="14.25" hidden="1" customHeight="1" x14ac:dyDescent="0.25">
      <c r="A222" s="38">
        <v>5237</v>
      </c>
      <c r="B222" s="57" t="s">
        <v>202</v>
      </c>
      <c r="C222" s="58">
        <f t="shared" si="80"/>
        <v>0</v>
      </c>
      <c r="D222" s="229"/>
      <c r="E222" s="389"/>
      <c r="F222" s="400">
        <f t="shared" si="82"/>
        <v>0</v>
      </c>
      <c r="G222" s="229"/>
      <c r="H222" s="261"/>
      <c r="I222" s="114">
        <f t="shared" si="83"/>
        <v>0</v>
      </c>
      <c r="J222" s="261"/>
      <c r="K222" s="60"/>
      <c r="L222" s="114">
        <f t="shared" si="84"/>
        <v>0</v>
      </c>
      <c r="M222" s="320"/>
      <c r="N222" s="60"/>
      <c r="O222" s="114">
        <f t="shared" si="85"/>
        <v>0</v>
      </c>
      <c r="P222" s="111"/>
      <c r="R222" s="204"/>
      <c r="S222" s="204"/>
      <c r="T222" s="204"/>
    </row>
    <row r="223" spans="1:20" ht="24" hidden="1" x14ac:dyDescent="0.25">
      <c r="A223" s="38">
        <v>5238</v>
      </c>
      <c r="B223" s="57" t="s">
        <v>203</v>
      </c>
      <c r="C223" s="58">
        <f t="shared" si="80"/>
        <v>0</v>
      </c>
      <c r="D223" s="229"/>
      <c r="E223" s="389"/>
      <c r="F223" s="400">
        <f t="shared" si="82"/>
        <v>0</v>
      </c>
      <c r="G223" s="229"/>
      <c r="H223" s="261"/>
      <c r="I223" s="114">
        <f t="shared" si="83"/>
        <v>0</v>
      </c>
      <c r="J223" s="261"/>
      <c r="K223" s="60"/>
      <c r="L223" s="114">
        <f t="shared" si="84"/>
        <v>0</v>
      </c>
      <c r="M223" s="320"/>
      <c r="N223" s="60"/>
      <c r="O223" s="114">
        <f t="shared" si="85"/>
        <v>0</v>
      </c>
      <c r="P223" s="111"/>
      <c r="R223" s="204"/>
      <c r="S223" s="204"/>
      <c r="T223" s="204"/>
    </row>
    <row r="224" spans="1:20" ht="24" hidden="1" x14ac:dyDescent="0.25">
      <c r="A224" s="38">
        <v>5239</v>
      </c>
      <c r="B224" s="57" t="s">
        <v>204</v>
      </c>
      <c r="C224" s="58">
        <f t="shared" si="80"/>
        <v>0</v>
      </c>
      <c r="D224" s="229"/>
      <c r="E224" s="389"/>
      <c r="F224" s="400">
        <f t="shared" si="82"/>
        <v>0</v>
      </c>
      <c r="G224" s="229"/>
      <c r="H224" s="261"/>
      <c r="I224" s="114">
        <f t="shared" si="83"/>
        <v>0</v>
      </c>
      <c r="J224" s="261"/>
      <c r="K224" s="60"/>
      <c r="L224" s="114">
        <f t="shared" si="84"/>
        <v>0</v>
      </c>
      <c r="M224" s="320"/>
      <c r="N224" s="60"/>
      <c r="O224" s="114">
        <f t="shared" si="85"/>
        <v>0</v>
      </c>
      <c r="P224" s="111"/>
      <c r="R224" s="204"/>
      <c r="S224" s="204"/>
      <c r="T224" s="204"/>
    </row>
    <row r="225" spans="1:20" ht="24" hidden="1" x14ac:dyDescent="0.25">
      <c r="A225" s="112">
        <v>5240</v>
      </c>
      <c r="B225" s="57" t="s">
        <v>205</v>
      </c>
      <c r="C225" s="58">
        <f t="shared" si="80"/>
        <v>0</v>
      </c>
      <c r="D225" s="229"/>
      <c r="E225" s="389"/>
      <c r="F225" s="400">
        <f t="shared" si="82"/>
        <v>0</v>
      </c>
      <c r="G225" s="229"/>
      <c r="H225" s="261"/>
      <c r="I225" s="114">
        <f t="shared" si="83"/>
        <v>0</v>
      </c>
      <c r="J225" s="261"/>
      <c r="K225" s="60"/>
      <c r="L225" s="114">
        <f t="shared" si="84"/>
        <v>0</v>
      </c>
      <c r="M225" s="320"/>
      <c r="N225" s="60"/>
      <c r="O225" s="114">
        <f t="shared" si="85"/>
        <v>0</v>
      </c>
      <c r="P225" s="111"/>
      <c r="R225" s="204"/>
      <c r="S225" s="204"/>
      <c r="T225" s="204"/>
    </row>
    <row r="226" spans="1:20" hidden="1" x14ac:dyDescent="0.25">
      <c r="A226" s="112">
        <v>5250</v>
      </c>
      <c r="B226" s="57" t="s">
        <v>206</v>
      </c>
      <c r="C226" s="58">
        <f t="shared" si="80"/>
        <v>0</v>
      </c>
      <c r="D226" s="229"/>
      <c r="E226" s="389"/>
      <c r="F226" s="400">
        <f t="shared" si="82"/>
        <v>0</v>
      </c>
      <c r="G226" s="229"/>
      <c r="H226" s="261"/>
      <c r="I226" s="114">
        <f t="shared" si="83"/>
        <v>0</v>
      </c>
      <c r="J226" s="261"/>
      <c r="K226" s="60"/>
      <c r="L226" s="114">
        <f t="shared" si="84"/>
        <v>0</v>
      </c>
      <c r="M226" s="320"/>
      <c r="N226" s="60"/>
      <c r="O226" s="114">
        <f t="shared" si="85"/>
        <v>0</v>
      </c>
      <c r="P226" s="111"/>
      <c r="R226" s="204"/>
      <c r="S226" s="204"/>
      <c r="T226" s="204"/>
    </row>
    <row r="227" spans="1:20" hidden="1" x14ac:dyDescent="0.25">
      <c r="A227" s="112">
        <v>5260</v>
      </c>
      <c r="B227" s="57" t="s">
        <v>207</v>
      </c>
      <c r="C227" s="58">
        <f t="shared" si="80"/>
        <v>0</v>
      </c>
      <c r="D227" s="230">
        <f t="shared" ref="D227:O227" si="86">SUM(D228)</f>
        <v>0</v>
      </c>
      <c r="E227" s="392">
        <f t="shared" si="86"/>
        <v>0</v>
      </c>
      <c r="F227" s="400">
        <f t="shared" si="86"/>
        <v>0</v>
      </c>
      <c r="G227" s="230">
        <f t="shared" si="86"/>
        <v>0</v>
      </c>
      <c r="H227" s="121">
        <f t="shared" si="86"/>
        <v>0</v>
      </c>
      <c r="I227" s="114">
        <f t="shared" si="86"/>
        <v>0</v>
      </c>
      <c r="J227" s="121">
        <f t="shared" si="86"/>
        <v>0</v>
      </c>
      <c r="K227" s="113">
        <f t="shared" si="86"/>
        <v>0</v>
      </c>
      <c r="L227" s="114">
        <f t="shared" si="86"/>
        <v>0</v>
      </c>
      <c r="M227" s="58">
        <f t="shared" si="86"/>
        <v>0</v>
      </c>
      <c r="N227" s="113">
        <f t="shared" si="86"/>
        <v>0</v>
      </c>
      <c r="O227" s="114">
        <f t="shared" si="86"/>
        <v>0</v>
      </c>
      <c r="P227" s="111"/>
      <c r="R227" s="204"/>
      <c r="S227" s="204"/>
      <c r="T227" s="204"/>
    </row>
    <row r="228" spans="1:20" ht="24" hidden="1" x14ac:dyDescent="0.25">
      <c r="A228" s="38">
        <v>5269</v>
      </c>
      <c r="B228" s="57" t="s">
        <v>208</v>
      </c>
      <c r="C228" s="58">
        <f t="shared" si="80"/>
        <v>0</v>
      </c>
      <c r="D228" s="229"/>
      <c r="E228" s="389"/>
      <c r="F228" s="400">
        <f>D228+E228</f>
        <v>0</v>
      </c>
      <c r="G228" s="229"/>
      <c r="H228" s="261"/>
      <c r="I228" s="114">
        <f>G228+H228</f>
        <v>0</v>
      </c>
      <c r="J228" s="261"/>
      <c r="K228" s="60"/>
      <c r="L228" s="114">
        <f>J228+K228</f>
        <v>0</v>
      </c>
      <c r="M228" s="320"/>
      <c r="N228" s="60"/>
      <c r="O228" s="114">
        <f>M228+N228</f>
        <v>0</v>
      </c>
      <c r="P228" s="111"/>
      <c r="R228" s="204"/>
      <c r="S228" s="204"/>
      <c r="T228" s="204"/>
    </row>
    <row r="229" spans="1:20" ht="24" hidden="1" x14ac:dyDescent="0.25">
      <c r="A229" s="107">
        <v>5270</v>
      </c>
      <c r="B229" s="78" t="s">
        <v>209</v>
      </c>
      <c r="C229" s="84">
        <f t="shared" si="80"/>
        <v>0</v>
      </c>
      <c r="D229" s="231"/>
      <c r="E229" s="519"/>
      <c r="F229" s="533">
        <f>D229+E229</f>
        <v>0</v>
      </c>
      <c r="G229" s="231"/>
      <c r="H229" s="262"/>
      <c r="I229" s="109">
        <f>G229+H229</f>
        <v>0</v>
      </c>
      <c r="J229" s="262"/>
      <c r="K229" s="115"/>
      <c r="L229" s="109">
        <f>J229+K229</f>
        <v>0</v>
      </c>
      <c r="M229" s="321"/>
      <c r="N229" s="115"/>
      <c r="O229" s="109">
        <f>M229+N229</f>
        <v>0</v>
      </c>
      <c r="P229" s="116"/>
      <c r="R229" s="204"/>
      <c r="S229" s="204"/>
      <c r="T229" s="204"/>
    </row>
    <row r="230" spans="1:20" hidden="1" x14ac:dyDescent="0.25">
      <c r="A230" s="101">
        <v>6000</v>
      </c>
      <c r="B230" s="101" t="s">
        <v>210</v>
      </c>
      <c r="C230" s="102">
        <f t="shared" si="80"/>
        <v>0</v>
      </c>
      <c r="D230" s="226">
        <f t="shared" ref="D230:O230" si="87">D231+D251+D259</f>
        <v>0</v>
      </c>
      <c r="E230" s="386">
        <f t="shared" si="87"/>
        <v>0</v>
      </c>
      <c r="F230" s="410">
        <f t="shared" si="87"/>
        <v>0</v>
      </c>
      <c r="G230" s="226">
        <f t="shared" si="87"/>
        <v>0</v>
      </c>
      <c r="H230" s="259">
        <f t="shared" si="87"/>
        <v>0</v>
      </c>
      <c r="I230" s="104">
        <f t="shared" si="87"/>
        <v>0</v>
      </c>
      <c r="J230" s="259">
        <f t="shared" si="87"/>
        <v>0</v>
      </c>
      <c r="K230" s="103">
        <f t="shared" si="87"/>
        <v>0</v>
      </c>
      <c r="L230" s="104">
        <f t="shared" si="87"/>
        <v>0</v>
      </c>
      <c r="M230" s="102">
        <f t="shared" si="87"/>
        <v>0</v>
      </c>
      <c r="N230" s="103">
        <f t="shared" si="87"/>
        <v>0</v>
      </c>
      <c r="O230" s="104">
        <f t="shared" si="87"/>
        <v>0</v>
      </c>
      <c r="P230" s="343"/>
      <c r="R230" s="204"/>
      <c r="S230" s="204"/>
      <c r="T230" s="204"/>
    </row>
    <row r="231" spans="1:20" ht="14.25" hidden="1" customHeight="1" x14ac:dyDescent="0.25">
      <c r="A231" s="69">
        <v>6200</v>
      </c>
      <c r="B231" s="125" t="s">
        <v>211</v>
      </c>
      <c r="C231" s="130">
        <f t="shared" si="80"/>
        <v>0</v>
      </c>
      <c r="D231" s="235">
        <f t="shared" ref="D231:O231" si="88">SUM(D232,D233,D235,D238,D244,D245,D246)</f>
        <v>0</v>
      </c>
      <c r="E231" s="606">
        <f t="shared" si="88"/>
        <v>0</v>
      </c>
      <c r="F231" s="607">
        <f t="shared" si="88"/>
        <v>0</v>
      </c>
      <c r="G231" s="235">
        <f t="shared" si="88"/>
        <v>0</v>
      </c>
      <c r="H231" s="266">
        <f t="shared" si="88"/>
        <v>0</v>
      </c>
      <c r="I231" s="289">
        <f t="shared" si="88"/>
        <v>0</v>
      </c>
      <c r="J231" s="266">
        <f t="shared" si="88"/>
        <v>0</v>
      </c>
      <c r="K231" s="131">
        <f t="shared" si="88"/>
        <v>0</v>
      </c>
      <c r="L231" s="289">
        <f t="shared" si="88"/>
        <v>0</v>
      </c>
      <c r="M231" s="130">
        <f t="shared" si="88"/>
        <v>0</v>
      </c>
      <c r="N231" s="131">
        <f t="shared" si="88"/>
        <v>0</v>
      </c>
      <c r="O231" s="289">
        <f t="shared" si="88"/>
        <v>0</v>
      </c>
      <c r="P231" s="344"/>
      <c r="R231" s="204"/>
      <c r="S231" s="204"/>
      <c r="T231" s="204"/>
    </row>
    <row r="232" spans="1:20" ht="24" hidden="1" x14ac:dyDescent="0.25">
      <c r="A232" s="581">
        <v>6220</v>
      </c>
      <c r="B232" s="52" t="s">
        <v>212</v>
      </c>
      <c r="C232" s="53">
        <f t="shared" si="80"/>
        <v>0</v>
      </c>
      <c r="D232" s="228"/>
      <c r="E232" s="393"/>
      <c r="F232" s="411">
        <f>D232+E232</f>
        <v>0</v>
      </c>
      <c r="G232" s="228"/>
      <c r="H232" s="260"/>
      <c r="I232" s="120">
        <f>G232+H232</f>
        <v>0</v>
      </c>
      <c r="J232" s="260"/>
      <c r="K232" s="55"/>
      <c r="L232" s="120">
        <f>J232+K232</f>
        <v>0</v>
      </c>
      <c r="M232" s="319"/>
      <c r="N232" s="55"/>
      <c r="O232" s="120">
        <f>M232+N232</f>
        <v>0</v>
      </c>
      <c r="P232" s="110"/>
      <c r="R232" s="204"/>
      <c r="S232" s="204"/>
      <c r="T232" s="204"/>
    </row>
    <row r="233" spans="1:20" hidden="1" x14ac:dyDescent="0.25">
      <c r="A233" s="112">
        <v>6230</v>
      </c>
      <c r="B233" s="57" t="s">
        <v>213</v>
      </c>
      <c r="C233" s="58">
        <f t="shared" si="80"/>
        <v>0</v>
      </c>
      <c r="D233" s="230">
        <f t="shared" ref="D233:O233" si="89">SUM(D234)</f>
        <v>0</v>
      </c>
      <c r="E233" s="392">
        <f t="shared" si="89"/>
        <v>0</v>
      </c>
      <c r="F233" s="400">
        <f t="shared" si="89"/>
        <v>0</v>
      </c>
      <c r="G233" s="230">
        <f t="shared" si="89"/>
        <v>0</v>
      </c>
      <c r="H233" s="121">
        <f t="shared" si="89"/>
        <v>0</v>
      </c>
      <c r="I233" s="114">
        <f t="shared" si="89"/>
        <v>0</v>
      </c>
      <c r="J233" s="121">
        <f t="shared" si="89"/>
        <v>0</v>
      </c>
      <c r="K233" s="113">
        <f t="shared" si="89"/>
        <v>0</v>
      </c>
      <c r="L233" s="114">
        <f t="shared" si="89"/>
        <v>0</v>
      </c>
      <c r="M233" s="58">
        <f t="shared" si="89"/>
        <v>0</v>
      </c>
      <c r="N233" s="113">
        <f t="shared" si="89"/>
        <v>0</v>
      </c>
      <c r="O233" s="114">
        <f t="shared" si="89"/>
        <v>0</v>
      </c>
      <c r="P233" s="111"/>
      <c r="R233" s="204"/>
      <c r="S233" s="204"/>
      <c r="T233" s="204"/>
    </row>
    <row r="234" spans="1:20" ht="24" hidden="1" x14ac:dyDescent="0.25">
      <c r="A234" s="38">
        <v>6239</v>
      </c>
      <c r="B234" s="52" t="s">
        <v>214</v>
      </c>
      <c r="C234" s="58">
        <f t="shared" si="80"/>
        <v>0</v>
      </c>
      <c r="D234" s="228"/>
      <c r="E234" s="393"/>
      <c r="F234" s="411">
        <f>D234+E234</f>
        <v>0</v>
      </c>
      <c r="G234" s="228"/>
      <c r="H234" s="260"/>
      <c r="I234" s="120">
        <f>G234+H234</f>
        <v>0</v>
      </c>
      <c r="J234" s="260"/>
      <c r="K234" s="55"/>
      <c r="L234" s="120">
        <f>J234+K234</f>
        <v>0</v>
      </c>
      <c r="M234" s="319"/>
      <c r="N234" s="55"/>
      <c r="O234" s="120">
        <f>M234+N234</f>
        <v>0</v>
      </c>
      <c r="P234" s="110"/>
      <c r="R234" s="204"/>
      <c r="S234" s="204"/>
      <c r="T234" s="204"/>
    </row>
    <row r="235" spans="1:20" ht="24" hidden="1" x14ac:dyDescent="0.25">
      <c r="A235" s="112">
        <v>6240</v>
      </c>
      <c r="B235" s="57" t="s">
        <v>215</v>
      </c>
      <c r="C235" s="58">
        <f t="shared" si="80"/>
        <v>0</v>
      </c>
      <c r="D235" s="230">
        <f t="shared" ref="D235:O235" si="90">SUM(D236:D237)</f>
        <v>0</v>
      </c>
      <c r="E235" s="392">
        <f t="shared" si="90"/>
        <v>0</v>
      </c>
      <c r="F235" s="400">
        <f t="shared" si="90"/>
        <v>0</v>
      </c>
      <c r="G235" s="230">
        <f t="shared" si="90"/>
        <v>0</v>
      </c>
      <c r="H235" s="121">
        <f t="shared" si="90"/>
        <v>0</v>
      </c>
      <c r="I235" s="114">
        <f t="shared" si="90"/>
        <v>0</v>
      </c>
      <c r="J235" s="121">
        <f t="shared" si="90"/>
        <v>0</v>
      </c>
      <c r="K235" s="113">
        <f t="shared" si="90"/>
        <v>0</v>
      </c>
      <c r="L235" s="114">
        <f t="shared" si="90"/>
        <v>0</v>
      </c>
      <c r="M235" s="58">
        <f t="shared" si="90"/>
        <v>0</v>
      </c>
      <c r="N235" s="113">
        <f t="shared" si="90"/>
        <v>0</v>
      </c>
      <c r="O235" s="114">
        <f t="shared" si="90"/>
        <v>0</v>
      </c>
      <c r="P235" s="111"/>
      <c r="R235" s="204"/>
      <c r="S235" s="204"/>
      <c r="T235" s="204"/>
    </row>
    <row r="236" spans="1:20" hidden="1" x14ac:dyDescent="0.25">
      <c r="A236" s="38">
        <v>6241</v>
      </c>
      <c r="B236" s="57" t="s">
        <v>216</v>
      </c>
      <c r="C236" s="58">
        <f t="shared" si="80"/>
        <v>0</v>
      </c>
      <c r="D236" s="229"/>
      <c r="E236" s="389"/>
      <c r="F236" s="400">
        <f>D236+E236</f>
        <v>0</v>
      </c>
      <c r="G236" s="229"/>
      <c r="H236" s="261"/>
      <c r="I236" s="114">
        <f>G236+H236</f>
        <v>0</v>
      </c>
      <c r="J236" s="261"/>
      <c r="K236" s="60"/>
      <c r="L236" s="114">
        <f>J236+K236</f>
        <v>0</v>
      </c>
      <c r="M236" s="320"/>
      <c r="N236" s="60"/>
      <c r="O236" s="114">
        <f>M236+N236</f>
        <v>0</v>
      </c>
      <c r="P236" s="111"/>
      <c r="R236" s="204"/>
      <c r="S236" s="204"/>
      <c r="T236" s="204"/>
    </row>
    <row r="237" spans="1:20" hidden="1" x14ac:dyDescent="0.25">
      <c r="A237" s="38">
        <v>6242</v>
      </c>
      <c r="B237" s="57" t="s">
        <v>217</v>
      </c>
      <c r="C237" s="58">
        <f t="shared" si="80"/>
        <v>0</v>
      </c>
      <c r="D237" s="229"/>
      <c r="E237" s="389"/>
      <c r="F237" s="400">
        <f>D237+E237</f>
        <v>0</v>
      </c>
      <c r="G237" s="229"/>
      <c r="H237" s="261"/>
      <c r="I237" s="114">
        <f>G237+H237</f>
        <v>0</v>
      </c>
      <c r="J237" s="261"/>
      <c r="K237" s="60"/>
      <c r="L237" s="114">
        <f>J237+K237</f>
        <v>0</v>
      </c>
      <c r="M237" s="320"/>
      <c r="N237" s="60"/>
      <c r="O237" s="114">
        <f>M237+N237</f>
        <v>0</v>
      </c>
      <c r="P237" s="111"/>
      <c r="R237" s="204"/>
      <c r="S237" s="204"/>
      <c r="T237" s="204"/>
    </row>
    <row r="238" spans="1:20" ht="25.5" hidden="1" customHeight="1" x14ac:dyDescent="0.25">
      <c r="A238" s="112">
        <v>6250</v>
      </c>
      <c r="B238" s="57" t="s">
        <v>218</v>
      </c>
      <c r="C238" s="58">
        <f t="shared" si="80"/>
        <v>0</v>
      </c>
      <c r="D238" s="230">
        <f t="shared" ref="D238:O238" si="91">SUM(D239:D243)</f>
        <v>0</v>
      </c>
      <c r="E238" s="392">
        <f t="shared" si="91"/>
        <v>0</v>
      </c>
      <c r="F238" s="400">
        <f t="shared" si="91"/>
        <v>0</v>
      </c>
      <c r="G238" s="230">
        <f t="shared" si="91"/>
        <v>0</v>
      </c>
      <c r="H238" s="121">
        <f t="shared" si="91"/>
        <v>0</v>
      </c>
      <c r="I238" s="114">
        <f t="shared" si="91"/>
        <v>0</v>
      </c>
      <c r="J238" s="121">
        <f t="shared" si="91"/>
        <v>0</v>
      </c>
      <c r="K238" s="113">
        <f t="shared" si="91"/>
        <v>0</v>
      </c>
      <c r="L238" s="114">
        <f t="shared" si="91"/>
        <v>0</v>
      </c>
      <c r="M238" s="58">
        <f t="shared" si="91"/>
        <v>0</v>
      </c>
      <c r="N238" s="113">
        <f t="shared" si="91"/>
        <v>0</v>
      </c>
      <c r="O238" s="114">
        <f t="shared" si="91"/>
        <v>0</v>
      </c>
      <c r="P238" s="111"/>
      <c r="R238" s="204"/>
      <c r="S238" s="204"/>
      <c r="T238" s="204"/>
    </row>
    <row r="239" spans="1:20" ht="14.25" hidden="1" customHeight="1" x14ac:dyDescent="0.25">
      <c r="A239" s="38">
        <v>6252</v>
      </c>
      <c r="B239" s="57" t="s">
        <v>219</v>
      </c>
      <c r="C239" s="58">
        <f t="shared" si="80"/>
        <v>0</v>
      </c>
      <c r="D239" s="229"/>
      <c r="E239" s="389"/>
      <c r="F239" s="400">
        <f t="shared" ref="F239:F245" si="92">D239+E239</f>
        <v>0</v>
      </c>
      <c r="G239" s="229"/>
      <c r="H239" s="261"/>
      <c r="I239" s="114">
        <f t="shared" ref="I239:I245" si="93">G239+H239</f>
        <v>0</v>
      </c>
      <c r="J239" s="261"/>
      <c r="K239" s="60"/>
      <c r="L239" s="114">
        <f t="shared" ref="L239:L245" si="94">J239+K239</f>
        <v>0</v>
      </c>
      <c r="M239" s="320"/>
      <c r="N239" s="60"/>
      <c r="O239" s="114">
        <f t="shared" ref="O239:O245" si="95">M239+N239</f>
        <v>0</v>
      </c>
      <c r="P239" s="111"/>
      <c r="R239" s="204"/>
      <c r="S239" s="204"/>
      <c r="T239" s="204"/>
    </row>
    <row r="240" spans="1:20" ht="14.25" hidden="1" customHeight="1" x14ac:dyDescent="0.25">
      <c r="A240" s="38">
        <v>6253</v>
      </c>
      <c r="B240" s="57" t="s">
        <v>220</v>
      </c>
      <c r="C240" s="58">
        <f t="shared" si="80"/>
        <v>0</v>
      </c>
      <c r="D240" s="229"/>
      <c r="E240" s="389"/>
      <c r="F240" s="400">
        <f t="shared" si="92"/>
        <v>0</v>
      </c>
      <c r="G240" s="229"/>
      <c r="H240" s="261"/>
      <c r="I240" s="114">
        <f t="shared" si="93"/>
        <v>0</v>
      </c>
      <c r="J240" s="261"/>
      <c r="K240" s="60"/>
      <c r="L240" s="114">
        <f t="shared" si="94"/>
        <v>0</v>
      </c>
      <c r="M240" s="320"/>
      <c r="N240" s="60"/>
      <c r="O240" s="114">
        <f t="shared" si="95"/>
        <v>0</v>
      </c>
      <c r="P240" s="111"/>
      <c r="R240" s="204"/>
      <c r="S240" s="204"/>
      <c r="T240" s="204"/>
    </row>
    <row r="241" spans="1:20" ht="24" hidden="1" x14ac:dyDescent="0.25">
      <c r="A241" s="38">
        <v>6254</v>
      </c>
      <c r="B241" s="57" t="s">
        <v>221</v>
      </c>
      <c r="C241" s="58">
        <f t="shared" si="80"/>
        <v>0</v>
      </c>
      <c r="D241" s="229"/>
      <c r="E241" s="389"/>
      <c r="F241" s="400">
        <f t="shared" si="92"/>
        <v>0</v>
      </c>
      <c r="G241" s="229"/>
      <c r="H241" s="261"/>
      <c r="I241" s="114">
        <f t="shared" si="93"/>
        <v>0</v>
      </c>
      <c r="J241" s="261"/>
      <c r="K241" s="60"/>
      <c r="L241" s="114">
        <f t="shared" si="94"/>
        <v>0</v>
      </c>
      <c r="M241" s="320"/>
      <c r="N241" s="60"/>
      <c r="O241" s="114">
        <f t="shared" si="95"/>
        <v>0</v>
      </c>
      <c r="P241" s="111"/>
      <c r="R241" s="204"/>
      <c r="S241" s="204"/>
      <c r="T241" s="204"/>
    </row>
    <row r="242" spans="1:20" ht="24" hidden="1" x14ac:dyDescent="0.25">
      <c r="A242" s="38">
        <v>6255</v>
      </c>
      <c r="B242" s="57" t="s">
        <v>222</v>
      </c>
      <c r="C242" s="58">
        <f t="shared" si="80"/>
        <v>0</v>
      </c>
      <c r="D242" s="229"/>
      <c r="E242" s="389"/>
      <c r="F242" s="400">
        <f t="shared" si="92"/>
        <v>0</v>
      </c>
      <c r="G242" s="229"/>
      <c r="H242" s="261"/>
      <c r="I242" s="114">
        <f t="shared" si="93"/>
        <v>0</v>
      </c>
      <c r="J242" s="261"/>
      <c r="K242" s="60"/>
      <c r="L242" s="114">
        <f t="shared" si="94"/>
        <v>0</v>
      </c>
      <c r="M242" s="320"/>
      <c r="N242" s="60"/>
      <c r="O242" s="114">
        <f t="shared" si="95"/>
        <v>0</v>
      </c>
      <c r="P242" s="111"/>
      <c r="R242" s="204"/>
      <c r="S242" s="204"/>
      <c r="T242" s="204"/>
    </row>
    <row r="243" spans="1:20" hidden="1" x14ac:dyDescent="0.25">
      <c r="A243" s="38">
        <v>6259</v>
      </c>
      <c r="B243" s="57" t="s">
        <v>223</v>
      </c>
      <c r="C243" s="58">
        <f t="shared" si="80"/>
        <v>0</v>
      </c>
      <c r="D243" s="229"/>
      <c r="E243" s="389"/>
      <c r="F243" s="400">
        <f t="shared" si="92"/>
        <v>0</v>
      </c>
      <c r="G243" s="229"/>
      <c r="H243" s="261"/>
      <c r="I243" s="114">
        <f t="shared" si="93"/>
        <v>0</v>
      </c>
      <c r="J243" s="261"/>
      <c r="K243" s="60"/>
      <c r="L243" s="114">
        <f t="shared" si="94"/>
        <v>0</v>
      </c>
      <c r="M243" s="320"/>
      <c r="N243" s="60"/>
      <c r="O243" s="114">
        <f t="shared" si="95"/>
        <v>0</v>
      </c>
      <c r="P243" s="111"/>
      <c r="R243" s="204"/>
      <c r="S243" s="204"/>
      <c r="T243" s="204"/>
    </row>
    <row r="244" spans="1:20" ht="24" hidden="1" x14ac:dyDescent="0.25">
      <c r="A244" s="112">
        <v>6260</v>
      </c>
      <c r="B244" s="57" t="s">
        <v>224</v>
      </c>
      <c r="C244" s="58">
        <f t="shared" si="80"/>
        <v>0</v>
      </c>
      <c r="D244" s="229"/>
      <c r="E244" s="389"/>
      <c r="F244" s="400">
        <f t="shared" si="92"/>
        <v>0</v>
      </c>
      <c r="G244" s="229"/>
      <c r="H244" s="261"/>
      <c r="I244" s="114">
        <f t="shared" si="93"/>
        <v>0</v>
      </c>
      <c r="J244" s="261"/>
      <c r="K244" s="60"/>
      <c r="L244" s="114">
        <f t="shared" si="94"/>
        <v>0</v>
      </c>
      <c r="M244" s="320"/>
      <c r="N244" s="60"/>
      <c r="O244" s="114">
        <f t="shared" si="95"/>
        <v>0</v>
      </c>
      <c r="P244" s="111"/>
      <c r="R244" s="204"/>
      <c r="S244" s="204"/>
      <c r="T244" s="204"/>
    </row>
    <row r="245" spans="1:20" hidden="1" x14ac:dyDescent="0.25">
      <c r="A245" s="112">
        <v>6270</v>
      </c>
      <c r="B245" s="57" t="s">
        <v>225</v>
      </c>
      <c r="C245" s="58">
        <f t="shared" si="80"/>
        <v>0</v>
      </c>
      <c r="D245" s="229"/>
      <c r="E245" s="389"/>
      <c r="F245" s="400">
        <f t="shared" si="92"/>
        <v>0</v>
      </c>
      <c r="G245" s="229"/>
      <c r="H245" s="261"/>
      <c r="I245" s="114">
        <f t="shared" si="93"/>
        <v>0</v>
      </c>
      <c r="J245" s="261"/>
      <c r="K245" s="60"/>
      <c r="L245" s="114">
        <f t="shared" si="94"/>
        <v>0</v>
      </c>
      <c r="M245" s="320"/>
      <c r="N245" s="60"/>
      <c r="O245" s="114">
        <f t="shared" si="95"/>
        <v>0</v>
      </c>
      <c r="P245" s="111"/>
      <c r="R245" s="204"/>
      <c r="S245" s="204"/>
      <c r="T245" s="204"/>
    </row>
    <row r="246" spans="1:20" ht="24" hidden="1" x14ac:dyDescent="0.25">
      <c r="A246" s="581">
        <v>6290</v>
      </c>
      <c r="B246" s="52" t="s">
        <v>226</v>
      </c>
      <c r="C246" s="127">
        <f t="shared" si="80"/>
        <v>0</v>
      </c>
      <c r="D246" s="232">
        <f>SUM(D247:D250)</f>
        <v>0</v>
      </c>
      <c r="E246" s="388">
        <f t="shared" ref="E246:O246" si="96">SUM(E247:E250)</f>
        <v>0</v>
      </c>
      <c r="F246" s="411">
        <f t="shared" si="96"/>
        <v>0</v>
      </c>
      <c r="G246" s="232">
        <f t="shared" si="96"/>
        <v>0</v>
      </c>
      <c r="H246" s="263">
        <f t="shared" si="96"/>
        <v>0</v>
      </c>
      <c r="I246" s="120">
        <f t="shared" si="96"/>
        <v>0</v>
      </c>
      <c r="J246" s="263">
        <f t="shared" si="96"/>
        <v>0</v>
      </c>
      <c r="K246" s="119">
        <f t="shared" si="96"/>
        <v>0</v>
      </c>
      <c r="L246" s="120">
        <f t="shared" si="96"/>
        <v>0</v>
      </c>
      <c r="M246" s="127">
        <f t="shared" si="96"/>
        <v>0</v>
      </c>
      <c r="N246" s="300">
        <f t="shared" si="96"/>
        <v>0</v>
      </c>
      <c r="O246" s="305">
        <f t="shared" si="96"/>
        <v>0</v>
      </c>
      <c r="P246" s="156"/>
      <c r="R246" s="204"/>
      <c r="S246" s="204"/>
      <c r="T246" s="204"/>
    </row>
    <row r="247" spans="1:20" hidden="1" x14ac:dyDescent="0.25">
      <c r="A247" s="38">
        <v>6291</v>
      </c>
      <c r="B247" s="57" t="s">
        <v>227</v>
      </c>
      <c r="C247" s="58">
        <f t="shared" si="80"/>
        <v>0</v>
      </c>
      <c r="D247" s="229"/>
      <c r="E247" s="389"/>
      <c r="F247" s="400">
        <f>D247+E247</f>
        <v>0</v>
      </c>
      <c r="G247" s="229"/>
      <c r="H247" s="261"/>
      <c r="I247" s="114">
        <f>G247+H247</f>
        <v>0</v>
      </c>
      <c r="J247" s="261"/>
      <c r="K247" s="60"/>
      <c r="L247" s="114">
        <f>J247+K247</f>
        <v>0</v>
      </c>
      <c r="M247" s="320"/>
      <c r="N247" s="60"/>
      <c r="O247" s="114">
        <f>M247+N247</f>
        <v>0</v>
      </c>
      <c r="P247" s="111"/>
      <c r="R247" s="204"/>
      <c r="S247" s="204"/>
      <c r="T247" s="204"/>
    </row>
    <row r="248" spans="1:20" hidden="1" x14ac:dyDescent="0.25">
      <c r="A248" s="38">
        <v>6292</v>
      </c>
      <c r="B248" s="57" t="s">
        <v>228</v>
      </c>
      <c r="C248" s="58">
        <f t="shared" si="80"/>
        <v>0</v>
      </c>
      <c r="D248" s="229"/>
      <c r="E248" s="389"/>
      <c r="F248" s="400">
        <f>D248+E248</f>
        <v>0</v>
      </c>
      <c r="G248" s="229"/>
      <c r="H248" s="261"/>
      <c r="I248" s="114">
        <f>G248+H248</f>
        <v>0</v>
      </c>
      <c r="J248" s="261"/>
      <c r="K248" s="60"/>
      <c r="L248" s="114">
        <f>J248+K248</f>
        <v>0</v>
      </c>
      <c r="M248" s="320"/>
      <c r="N248" s="60"/>
      <c r="O248" s="114">
        <f>M248+N248</f>
        <v>0</v>
      </c>
      <c r="P248" s="111"/>
      <c r="R248" s="204"/>
      <c r="S248" s="204"/>
      <c r="T248" s="204"/>
    </row>
    <row r="249" spans="1:20" ht="72" hidden="1" x14ac:dyDescent="0.25">
      <c r="A249" s="38">
        <v>6296</v>
      </c>
      <c r="B249" s="57" t="s">
        <v>229</v>
      </c>
      <c r="C249" s="58">
        <f t="shared" si="80"/>
        <v>0</v>
      </c>
      <c r="D249" s="229"/>
      <c r="E249" s="389"/>
      <c r="F249" s="400">
        <f>D249+E249</f>
        <v>0</v>
      </c>
      <c r="G249" s="229"/>
      <c r="H249" s="261"/>
      <c r="I249" s="114">
        <f>G249+H249</f>
        <v>0</v>
      </c>
      <c r="J249" s="261"/>
      <c r="K249" s="60"/>
      <c r="L249" s="114">
        <f>J249+K249</f>
        <v>0</v>
      </c>
      <c r="M249" s="320"/>
      <c r="N249" s="60"/>
      <c r="O249" s="114">
        <f>M249+N249</f>
        <v>0</v>
      </c>
      <c r="P249" s="111"/>
      <c r="R249" s="204"/>
      <c r="S249" s="204"/>
      <c r="T249" s="204"/>
    </row>
    <row r="250" spans="1:20" ht="39.75" hidden="1" customHeight="1" x14ac:dyDescent="0.25">
      <c r="A250" s="38">
        <v>6299</v>
      </c>
      <c r="B250" s="57" t="s">
        <v>230</v>
      </c>
      <c r="C250" s="58">
        <f t="shared" si="80"/>
        <v>0</v>
      </c>
      <c r="D250" s="229"/>
      <c r="E250" s="389"/>
      <c r="F250" s="400">
        <f>D250+E250</f>
        <v>0</v>
      </c>
      <c r="G250" s="229"/>
      <c r="H250" s="261"/>
      <c r="I250" s="114">
        <f>G250+H250</f>
        <v>0</v>
      </c>
      <c r="J250" s="261"/>
      <c r="K250" s="60"/>
      <c r="L250" s="114">
        <f>J250+K250</f>
        <v>0</v>
      </c>
      <c r="M250" s="320"/>
      <c r="N250" s="60"/>
      <c r="O250" s="114">
        <f>M250+N250</f>
        <v>0</v>
      </c>
      <c r="P250" s="111"/>
      <c r="R250" s="204"/>
      <c r="S250" s="204"/>
      <c r="T250" s="204"/>
    </row>
    <row r="251" spans="1:20" hidden="1" x14ac:dyDescent="0.25">
      <c r="A251" s="46">
        <v>6300</v>
      </c>
      <c r="B251" s="105" t="s">
        <v>231</v>
      </c>
      <c r="C251" s="47">
        <f t="shared" si="80"/>
        <v>0</v>
      </c>
      <c r="D251" s="227">
        <f>SUM(D252,D257,D258)</f>
        <v>0</v>
      </c>
      <c r="E251" s="387">
        <f t="shared" ref="E251:O251" si="97">SUM(E252,E257,E258)</f>
        <v>0</v>
      </c>
      <c r="F251" s="402">
        <f t="shared" si="97"/>
        <v>0</v>
      </c>
      <c r="G251" s="227">
        <f t="shared" si="97"/>
        <v>0</v>
      </c>
      <c r="H251" s="106">
        <f t="shared" si="97"/>
        <v>0</v>
      </c>
      <c r="I251" s="117">
        <f t="shared" si="97"/>
        <v>0</v>
      </c>
      <c r="J251" s="106">
        <f t="shared" si="97"/>
        <v>0</v>
      </c>
      <c r="K251" s="50">
        <f t="shared" si="97"/>
        <v>0</v>
      </c>
      <c r="L251" s="117">
        <f t="shared" si="97"/>
        <v>0</v>
      </c>
      <c r="M251" s="164">
        <f t="shared" si="97"/>
        <v>0</v>
      </c>
      <c r="N251" s="165">
        <f t="shared" si="97"/>
        <v>0</v>
      </c>
      <c r="O251" s="166">
        <f t="shared" si="97"/>
        <v>0</v>
      </c>
      <c r="P251" s="345"/>
      <c r="R251" s="204"/>
      <c r="S251" s="204"/>
      <c r="T251" s="204"/>
    </row>
    <row r="252" spans="1:20" ht="24" hidden="1" x14ac:dyDescent="0.25">
      <c r="A252" s="581">
        <v>6320</v>
      </c>
      <c r="B252" s="52" t="s">
        <v>303</v>
      </c>
      <c r="C252" s="127">
        <f t="shared" si="80"/>
        <v>0</v>
      </c>
      <c r="D252" s="232">
        <f>SUM(D253:D256)</f>
        <v>0</v>
      </c>
      <c r="E252" s="388">
        <f t="shared" ref="E252:O252" si="98">SUM(E253:E256)</f>
        <v>0</v>
      </c>
      <c r="F252" s="411">
        <f t="shared" si="98"/>
        <v>0</v>
      </c>
      <c r="G252" s="232">
        <f t="shared" si="98"/>
        <v>0</v>
      </c>
      <c r="H252" s="263">
        <f t="shared" si="98"/>
        <v>0</v>
      </c>
      <c r="I252" s="120">
        <f t="shared" si="98"/>
        <v>0</v>
      </c>
      <c r="J252" s="263">
        <f t="shared" si="98"/>
        <v>0</v>
      </c>
      <c r="K252" s="119">
        <f t="shared" si="98"/>
        <v>0</v>
      </c>
      <c r="L252" s="120">
        <f t="shared" si="98"/>
        <v>0</v>
      </c>
      <c r="M252" s="53">
        <f t="shared" si="98"/>
        <v>0</v>
      </c>
      <c r="N252" s="119">
        <f t="shared" si="98"/>
        <v>0</v>
      </c>
      <c r="O252" s="120">
        <f t="shared" si="98"/>
        <v>0</v>
      </c>
      <c r="P252" s="110"/>
      <c r="R252" s="204"/>
      <c r="S252" s="204"/>
      <c r="T252" s="204"/>
    </row>
    <row r="253" spans="1:20" hidden="1" x14ac:dyDescent="0.25">
      <c r="A253" s="38">
        <v>6322</v>
      </c>
      <c r="B253" s="57" t="s">
        <v>232</v>
      </c>
      <c r="C253" s="58">
        <f t="shared" si="80"/>
        <v>0</v>
      </c>
      <c r="D253" s="229"/>
      <c r="E253" s="389"/>
      <c r="F253" s="400">
        <f t="shared" ref="F253:F258" si="99">D253+E253</f>
        <v>0</v>
      </c>
      <c r="G253" s="229"/>
      <c r="H253" s="261"/>
      <c r="I253" s="114">
        <f t="shared" ref="I253:I258" si="100">G253+H253</f>
        <v>0</v>
      </c>
      <c r="J253" s="261"/>
      <c r="K253" s="60"/>
      <c r="L253" s="114">
        <f t="shared" ref="L253:L258" si="101">J253+K253</f>
        <v>0</v>
      </c>
      <c r="M253" s="320"/>
      <c r="N253" s="60"/>
      <c r="O253" s="114">
        <f t="shared" ref="O253:O258" si="102">M253+N253</f>
        <v>0</v>
      </c>
      <c r="P253" s="111"/>
      <c r="R253" s="204"/>
      <c r="S253" s="204"/>
      <c r="T253" s="204"/>
    </row>
    <row r="254" spans="1:20" ht="24" hidden="1" x14ac:dyDescent="0.25">
      <c r="A254" s="38">
        <v>6323</v>
      </c>
      <c r="B254" s="57" t="s">
        <v>233</v>
      </c>
      <c r="C254" s="58">
        <f t="shared" si="80"/>
        <v>0</v>
      </c>
      <c r="D254" s="229"/>
      <c r="E254" s="389"/>
      <c r="F254" s="400">
        <f t="shared" si="99"/>
        <v>0</v>
      </c>
      <c r="G254" s="229"/>
      <c r="H254" s="261"/>
      <c r="I254" s="114">
        <f t="shared" si="100"/>
        <v>0</v>
      </c>
      <c r="J254" s="261"/>
      <c r="K254" s="60"/>
      <c r="L254" s="114">
        <f t="shared" si="101"/>
        <v>0</v>
      </c>
      <c r="M254" s="320"/>
      <c r="N254" s="60"/>
      <c r="O254" s="114">
        <f t="shared" si="102"/>
        <v>0</v>
      </c>
      <c r="P254" s="111"/>
      <c r="R254" s="204"/>
      <c r="S254" s="204"/>
      <c r="T254" s="204"/>
    </row>
    <row r="255" spans="1:20" ht="24" hidden="1" x14ac:dyDescent="0.25">
      <c r="A255" s="38">
        <v>6324</v>
      </c>
      <c r="B255" s="57" t="s">
        <v>287</v>
      </c>
      <c r="C255" s="58">
        <f t="shared" si="80"/>
        <v>0</v>
      </c>
      <c r="D255" s="229"/>
      <c r="E255" s="389"/>
      <c r="F255" s="400">
        <f t="shared" si="99"/>
        <v>0</v>
      </c>
      <c r="G255" s="229"/>
      <c r="H255" s="261"/>
      <c r="I255" s="114">
        <f t="shared" si="100"/>
        <v>0</v>
      </c>
      <c r="J255" s="261"/>
      <c r="K255" s="60"/>
      <c r="L255" s="114">
        <f t="shared" si="101"/>
        <v>0</v>
      </c>
      <c r="M255" s="320"/>
      <c r="N255" s="60"/>
      <c r="O255" s="114">
        <f t="shared" si="102"/>
        <v>0</v>
      </c>
      <c r="P255" s="111"/>
      <c r="R255" s="204"/>
      <c r="S255" s="204"/>
      <c r="T255" s="204"/>
    </row>
    <row r="256" spans="1:20" hidden="1" x14ac:dyDescent="0.25">
      <c r="A256" s="33">
        <v>6329</v>
      </c>
      <c r="B256" s="52" t="s">
        <v>288</v>
      </c>
      <c r="C256" s="53">
        <f t="shared" si="80"/>
        <v>0</v>
      </c>
      <c r="D256" s="228"/>
      <c r="E256" s="393"/>
      <c r="F256" s="411">
        <f t="shared" si="99"/>
        <v>0</v>
      </c>
      <c r="G256" s="228"/>
      <c r="H256" s="260"/>
      <c r="I256" s="120">
        <f t="shared" si="100"/>
        <v>0</v>
      </c>
      <c r="J256" s="260"/>
      <c r="K256" s="55"/>
      <c r="L256" s="120">
        <f t="shared" si="101"/>
        <v>0</v>
      </c>
      <c r="M256" s="319"/>
      <c r="N256" s="55"/>
      <c r="O256" s="120">
        <f t="shared" si="102"/>
        <v>0</v>
      </c>
      <c r="P256" s="110"/>
      <c r="R256" s="204"/>
      <c r="S256" s="204"/>
      <c r="T256" s="204"/>
    </row>
    <row r="257" spans="1:20" ht="24" hidden="1" x14ac:dyDescent="0.25">
      <c r="A257" s="142">
        <v>6330</v>
      </c>
      <c r="B257" s="143" t="s">
        <v>234</v>
      </c>
      <c r="C257" s="127">
        <f t="shared" si="80"/>
        <v>0</v>
      </c>
      <c r="D257" s="234"/>
      <c r="E257" s="604"/>
      <c r="F257" s="605">
        <f t="shared" si="99"/>
        <v>0</v>
      </c>
      <c r="G257" s="234"/>
      <c r="H257" s="265"/>
      <c r="I257" s="305">
        <f t="shared" si="100"/>
        <v>0</v>
      </c>
      <c r="J257" s="265"/>
      <c r="K257" s="129"/>
      <c r="L257" s="305">
        <f t="shared" si="101"/>
        <v>0</v>
      </c>
      <c r="M257" s="323"/>
      <c r="N257" s="129"/>
      <c r="O257" s="305">
        <f t="shared" si="102"/>
        <v>0</v>
      </c>
      <c r="P257" s="156"/>
      <c r="R257" s="204"/>
      <c r="S257" s="204"/>
      <c r="T257" s="204"/>
    </row>
    <row r="258" spans="1:20" hidden="1" x14ac:dyDescent="0.25">
      <c r="A258" s="112">
        <v>6360</v>
      </c>
      <c r="B258" s="57" t="s">
        <v>235</v>
      </c>
      <c r="C258" s="58">
        <f t="shared" si="80"/>
        <v>0</v>
      </c>
      <c r="D258" s="229"/>
      <c r="E258" s="389"/>
      <c r="F258" s="400">
        <f t="shared" si="99"/>
        <v>0</v>
      </c>
      <c r="G258" s="229"/>
      <c r="H258" s="261"/>
      <c r="I258" s="114">
        <f t="shared" si="100"/>
        <v>0</v>
      </c>
      <c r="J258" s="261"/>
      <c r="K258" s="60"/>
      <c r="L258" s="114">
        <f t="shared" si="101"/>
        <v>0</v>
      </c>
      <c r="M258" s="320"/>
      <c r="N258" s="60"/>
      <c r="O258" s="114">
        <f t="shared" si="102"/>
        <v>0</v>
      </c>
      <c r="P258" s="111"/>
      <c r="R258" s="204"/>
      <c r="S258" s="204"/>
      <c r="T258" s="204"/>
    </row>
    <row r="259" spans="1:20" ht="36" hidden="1" x14ac:dyDescent="0.25">
      <c r="A259" s="46">
        <v>6400</v>
      </c>
      <c r="B259" s="105" t="s">
        <v>236</v>
      </c>
      <c r="C259" s="47">
        <f t="shared" si="80"/>
        <v>0</v>
      </c>
      <c r="D259" s="227">
        <f>SUM(D260,D264)</f>
        <v>0</v>
      </c>
      <c r="E259" s="387">
        <f t="shared" ref="E259:O259" si="103">SUM(E260,E264)</f>
        <v>0</v>
      </c>
      <c r="F259" s="402">
        <f t="shared" si="103"/>
        <v>0</v>
      </c>
      <c r="G259" s="227">
        <f t="shared" si="103"/>
        <v>0</v>
      </c>
      <c r="H259" s="106">
        <f t="shared" si="103"/>
        <v>0</v>
      </c>
      <c r="I259" s="117">
        <f t="shared" si="103"/>
        <v>0</v>
      </c>
      <c r="J259" s="106">
        <f t="shared" si="103"/>
        <v>0</v>
      </c>
      <c r="K259" s="50">
        <f t="shared" si="103"/>
        <v>0</v>
      </c>
      <c r="L259" s="117">
        <f t="shared" si="103"/>
        <v>0</v>
      </c>
      <c r="M259" s="164">
        <f t="shared" si="103"/>
        <v>0</v>
      </c>
      <c r="N259" s="165">
        <f t="shared" si="103"/>
        <v>0</v>
      </c>
      <c r="O259" s="166">
        <f t="shared" si="103"/>
        <v>0</v>
      </c>
      <c r="P259" s="345"/>
      <c r="R259" s="204"/>
      <c r="S259" s="204"/>
      <c r="T259" s="204"/>
    </row>
    <row r="260" spans="1:20" ht="24" hidden="1" x14ac:dyDescent="0.25">
      <c r="A260" s="581">
        <v>6410</v>
      </c>
      <c r="B260" s="52" t="s">
        <v>237</v>
      </c>
      <c r="C260" s="53">
        <f t="shared" si="80"/>
        <v>0</v>
      </c>
      <c r="D260" s="232">
        <f>SUM(D261:D263)</f>
        <v>0</v>
      </c>
      <c r="E260" s="388">
        <f t="shared" ref="E260:O260" si="104">SUM(E261:E263)</f>
        <v>0</v>
      </c>
      <c r="F260" s="411">
        <f t="shared" si="104"/>
        <v>0</v>
      </c>
      <c r="G260" s="232">
        <f t="shared" si="104"/>
        <v>0</v>
      </c>
      <c r="H260" s="263">
        <f t="shared" si="104"/>
        <v>0</v>
      </c>
      <c r="I260" s="120">
        <f t="shared" si="104"/>
        <v>0</v>
      </c>
      <c r="J260" s="263">
        <f t="shared" si="104"/>
        <v>0</v>
      </c>
      <c r="K260" s="119">
        <f t="shared" si="104"/>
        <v>0</v>
      </c>
      <c r="L260" s="120">
        <f t="shared" si="104"/>
        <v>0</v>
      </c>
      <c r="M260" s="64">
        <f t="shared" si="104"/>
        <v>0</v>
      </c>
      <c r="N260" s="299">
        <f t="shared" si="104"/>
        <v>0</v>
      </c>
      <c r="O260" s="304">
        <f t="shared" si="104"/>
        <v>0</v>
      </c>
      <c r="P260" s="153"/>
      <c r="R260" s="204"/>
      <c r="S260" s="204"/>
      <c r="T260" s="204"/>
    </row>
    <row r="261" spans="1:20" hidden="1" x14ac:dyDescent="0.25">
      <c r="A261" s="38">
        <v>6411</v>
      </c>
      <c r="B261" s="145" t="s">
        <v>238</v>
      </c>
      <c r="C261" s="58">
        <f t="shared" si="80"/>
        <v>0</v>
      </c>
      <c r="D261" s="229"/>
      <c r="E261" s="389"/>
      <c r="F261" s="400">
        <f>D261+E261</f>
        <v>0</v>
      </c>
      <c r="G261" s="229"/>
      <c r="H261" s="261"/>
      <c r="I261" s="114">
        <f>G261+H261</f>
        <v>0</v>
      </c>
      <c r="J261" s="261"/>
      <c r="K261" s="60"/>
      <c r="L261" s="114">
        <f>J261+K261</f>
        <v>0</v>
      </c>
      <c r="M261" s="320"/>
      <c r="N261" s="60"/>
      <c r="O261" s="114">
        <f>M261+N261</f>
        <v>0</v>
      </c>
      <c r="P261" s="111"/>
      <c r="R261" s="204"/>
      <c r="S261" s="204"/>
      <c r="T261" s="204"/>
    </row>
    <row r="262" spans="1:20" ht="36" hidden="1" x14ac:dyDescent="0.25">
      <c r="A262" s="38">
        <v>6412</v>
      </c>
      <c r="B262" s="57" t="s">
        <v>239</v>
      </c>
      <c r="C262" s="58">
        <f t="shared" si="80"/>
        <v>0</v>
      </c>
      <c r="D262" s="229"/>
      <c r="E262" s="389"/>
      <c r="F262" s="400">
        <f>D262+E262</f>
        <v>0</v>
      </c>
      <c r="G262" s="229"/>
      <c r="H262" s="261"/>
      <c r="I262" s="114">
        <f>G262+H262</f>
        <v>0</v>
      </c>
      <c r="J262" s="261"/>
      <c r="K262" s="60"/>
      <c r="L262" s="114">
        <f>J262+K262</f>
        <v>0</v>
      </c>
      <c r="M262" s="320"/>
      <c r="N262" s="60"/>
      <c r="O262" s="114">
        <f>M262+N262</f>
        <v>0</v>
      </c>
      <c r="P262" s="111"/>
      <c r="R262" s="204"/>
      <c r="S262" s="204"/>
      <c r="T262" s="204"/>
    </row>
    <row r="263" spans="1:20" ht="36" hidden="1" x14ac:dyDescent="0.25">
      <c r="A263" s="38">
        <v>6419</v>
      </c>
      <c r="B263" s="57" t="s">
        <v>240</v>
      </c>
      <c r="C263" s="58">
        <f t="shared" si="80"/>
        <v>0</v>
      </c>
      <c r="D263" s="229"/>
      <c r="E263" s="389"/>
      <c r="F263" s="400">
        <f>D263+E263</f>
        <v>0</v>
      </c>
      <c r="G263" s="229"/>
      <c r="H263" s="261"/>
      <c r="I263" s="114">
        <f>G263+H263</f>
        <v>0</v>
      </c>
      <c r="J263" s="261"/>
      <c r="K263" s="60"/>
      <c r="L263" s="114">
        <f>J263+K263</f>
        <v>0</v>
      </c>
      <c r="M263" s="320"/>
      <c r="N263" s="60"/>
      <c r="O263" s="114">
        <f>M263+N263</f>
        <v>0</v>
      </c>
      <c r="P263" s="111"/>
      <c r="R263" s="204"/>
      <c r="S263" s="204"/>
      <c r="T263" s="204"/>
    </row>
    <row r="264" spans="1:20" ht="36" hidden="1" x14ac:dyDescent="0.25">
      <c r="A264" s="112">
        <v>6420</v>
      </c>
      <c r="B264" s="57" t="s">
        <v>241</v>
      </c>
      <c r="C264" s="58">
        <f t="shared" si="80"/>
        <v>0</v>
      </c>
      <c r="D264" s="230">
        <f t="shared" ref="D264:O264" si="105">SUM(D265:D268)</f>
        <v>0</v>
      </c>
      <c r="E264" s="392">
        <f t="shared" si="105"/>
        <v>0</v>
      </c>
      <c r="F264" s="400">
        <f t="shared" si="105"/>
        <v>0</v>
      </c>
      <c r="G264" s="230">
        <f t="shared" si="105"/>
        <v>0</v>
      </c>
      <c r="H264" s="121">
        <f t="shared" si="105"/>
        <v>0</v>
      </c>
      <c r="I264" s="114">
        <f t="shared" si="105"/>
        <v>0</v>
      </c>
      <c r="J264" s="121">
        <f t="shared" si="105"/>
        <v>0</v>
      </c>
      <c r="K264" s="113">
        <f t="shared" si="105"/>
        <v>0</v>
      </c>
      <c r="L264" s="114">
        <f t="shared" si="105"/>
        <v>0</v>
      </c>
      <c r="M264" s="58">
        <f t="shared" si="105"/>
        <v>0</v>
      </c>
      <c r="N264" s="113">
        <f t="shared" si="105"/>
        <v>0</v>
      </c>
      <c r="O264" s="114">
        <f t="shared" si="105"/>
        <v>0</v>
      </c>
      <c r="P264" s="111"/>
      <c r="R264" s="204"/>
      <c r="S264" s="204"/>
      <c r="T264" s="204"/>
    </row>
    <row r="265" spans="1:20" hidden="1" x14ac:dyDescent="0.25">
      <c r="A265" s="38">
        <v>6421</v>
      </c>
      <c r="B265" s="57" t="s">
        <v>242</v>
      </c>
      <c r="C265" s="58">
        <f t="shared" si="80"/>
        <v>0</v>
      </c>
      <c r="D265" s="229"/>
      <c r="E265" s="389"/>
      <c r="F265" s="400">
        <f>D265+E265</f>
        <v>0</v>
      </c>
      <c r="G265" s="229"/>
      <c r="H265" s="261"/>
      <c r="I265" s="114">
        <f>G265+H265</f>
        <v>0</v>
      </c>
      <c r="J265" s="261"/>
      <c r="K265" s="60"/>
      <c r="L265" s="114">
        <f>J265+K265</f>
        <v>0</v>
      </c>
      <c r="M265" s="320"/>
      <c r="N265" s="60"/>
      <c r="O265" s="114">
        <f>M265+N265</f>
        <v>0</v>
      </c>
      <c r="P265" s="111"/>
      <c r="R265" s="204"/>
      <c r="S265" s="204"/>
      <c r="T265" s="204"/>
    </row>
    <row r="266" spans="1:20" hidden="1" x14ac:dyDescent="0.25">
      <c r="A266" s="38">
        <v>6422</v>
      </c>
      <c r="B266" s="57" t="s">
        <v>243</v>
      </c>
      <c r="C266" s="58">
        <f t="shared" si="80"/>
        <v>0</v>
      </c>
      <c r="D266" s="229"/>
      <c r="E266" s="389"/>
      <c r="F266" s="400">
        <f>D266+E266</f>
        <v>0</v>
      </c>
      <c r="G266" s="229"/>
      <c r="H266" s="261"/>
      <c r="I266" s="114">
        <f>G266+H266</f>
        <v>0</v>
      </c>
      <c r="J266" s="261"/>
      <c r="K266" s="60"/>
      <c r="L266" s="114">
        <f>J266+K266</f>
        <v>0</v>
      </c>
      <c r="M266" s="320"/>
      <c r="N266" s="60"/>
      <c r="O266" s="114">
        <f>M266+N266</f>
        <v>0</v>
      </c>
      <c r="P266" s="111"/>
      <c r="R266" s="204"/>
      <c r="S266" s="204"/>
      <c r="T266" s="204"/>
    </row>
    <row r="267" spans="1:20" ht="13.5" hidden="1" customHeight="1" x14ac:dyDescent="0.25">
      <c r="A267" s="38">
        <v>6423</v>
      </c>
      <c r="B267" s="57" t="s">
        <v>244</v>
      </c>
      <c r="C267" s="58">
        <f t="shared" si="80"/>
        <v>0</v>
      </c>
      <c r="D267" s="229"/>
      <c r="E267" s="389"/>
      <c r="F267" s="400">
        <f>D267+E267</f>
        <v>0</v>
      </c>
      <c r="G267" s="229"/>
      <c r="H267" s="261"/>
      <c r="I267" s="114">
        <f>G267+H267</f>
        <v>0</v>
      </c>
      <c r="J267" s="261"/>
      <c r="K267" s="60"/>
      <c r="L267" s="114">
        <f>J267+K267</f>
        <v>0</v>
      </c>
      <c r="M267" s="320"/>
      <c r="N267" s="60"/>
      <c r="O267" s="114">
        <f>M267+N267</f>
        <v>0</v>
      </c>
      <c r="P267" s="111"/>
      <c r="R267" s="204"/>
      <c r="S267" s="204"/>
      <c r="T267" s="204"/>
    </row>
    <row r="268" spans="1:20" ht="36" hidden="1" x14ac:dyDescent="0.25">
      <c r="A268" s="38">
        <v>6424</v>
      </c>
      <c r="B268" s="57" t="s">
        <v>245</v>
      </c>
      <c r="C268" s="58">
        <f t="shared" si="80"/>
        <v>0</v>
      </c>
      <c r="D268" s="229"/>
      <c r="E268" s="389"/>
      <c r="F268" s="400">
        <f>D268+E268</f>
        <v>0</v>
      </c>
      <c r="G268" s="229"/>
      <c r="H268" s="261"/>
      <c r="I268" s="114">
        <f>G268+H268</f>
        <v>0</v>
      </c>
      <c r="J268" s="261"/>
      <c r="K268" s="60"/>
      <c r="L268" s="114">
        <f>J268+K268</f>
        <v>0</v>
      </c>
      <c r="M268" s="320"/>
      <c r="N268" s="60"/>
      <c r="O268" s="114">
        <f>M268+N268</f>
        <v>0</v>
      </c>
      <c r="P268" s="111"/>
      <c r="R268" s="204"/>
      <c r="S268" s="204"/>
      <c r="T268" s="204"/>
    </row>
    <row r="269" spans="1:20" ht="36" hidden="1" x14ac:dyDescent="0.25">
      <c r="A269" s="148">
        <v>7000</v>
      </c>
      <c r="B269" s="148" t="s">
        <v>246</v>
      </c>
      <c r="C269" s="150">
        <f t="shared" si="80"/>
        <v>0</v>
      </c>
      <c r="D269" s="236">
        <f t="shared" ref="D269:O269" si="106">SUM(D270,D281)</f>
        <v>0</v>
      </c>
      <c r="E269" s="391">
        <f t="shared" si="106"/>
        <v>0</v>
      </c>
      <c r="F269" s="412">
        <f t="shared" si="106"/>
        <v>0</v>
      </c>
      <c r="G269" s="236">
        <f t="shared" si="106"/>
        <v>0</v>
      </c>
      <c r="H269" s="267">
        <f t="shared" si="106"/>
        <v>0</v>
      </c>
      <c r="I269" s="483">
        <f t="shared" si="106"/>
        <v>0</v>
      </c>
      <c r="J269" s="267">
        <f t="shared" si="106"/>
        <v>0</v>
      </c>
      <c r="K269" s="481">
        <f t="shared" si="106"/>
        <v>0</v>
      </c>
      <c r="L269" s="483">
        <f t="shared" si="106"/>
        <v>0</v>
      </c>
      <c r="M269" s="325">
        <f t="shared" si="106"/>
        <v>0</v>
      </c>
      <c r="N269" s="302">
        <f t="shared" si="106"/>
        <v>0</v>
      </c>
      <c r="O269" s="307">
        <f t="shared" si="106"/>
        <v>0</v>
      </c>
      <c r="P269" s="347"/>
      <c r="R269" s="204"/>
      <c r="S269" s="204"/>
      <c r="T269" s="204"/>
    </row>
    <row r="270" spans="1:20" ht="24" hidden="1" x14ac:dyDescent="0.25">
      <c r="A270" s="46">
        <v>7200</v>
      </c>
      <c r="B270" s="105" t="s">
        <v>247</v>
      </c>
      <c r="C270" s="47">
        <f t="shared" si="80"/>
        <v>0</v>
      </c>
      <c r="D270" s="227">
        <f t="shared" ref="D270:O270" si="107">SUM(D271,D272,D275,D276,D280)</f>
        <v>0</v>
      </c>
      <c r="E270" s="387">
        <f t="shared" si="107"/>
        <v>0</v>
      </c>
      <c r="F270" s="402">
        <f t="shared" si="107"/>
        <v>0</v>
      </c>
      <c r="G270" s="227">
        <f t="shared" si="107"/>
        <v>0</v>
      </c>
      <c r="H270" s="106">
        <f t="shared" si="107"/>
        <v>0</v>
      </c>
      <c r="I270" s="117">
        <f t="shared" si="107"/>
        <v>0</v>
      </c>
      <c r="J270" s="106">
        <f t="shared" si="107"/>
        <v>0</v>
      </c>
      <c r="K270" s="50">
        <f t="shared" si="107"/>
        <v>0</v>
      </c>
      <c r="L270" s="117">
        <f t="shared" si="107"/>
        <v>0</v>
      </c>
      <c r="M270" s="130">
        <f t="shared" si="107"/>
        <v>0</v>
      </c>
      <c r="N270" s="131">
        <f t="shared" si="107"/>
        <v>0</v>
      </c>
      <c r="O270" s="289">
        <f t="shared" si="107"/>
        <v>0</v>
      </c>
      <c r="P270" s="344"/>
      <c r="R270" s="204"/>
      <c r="S270" s="204"/>
      <c r="T270" s="204"/>
    </row>
    <row r="271" spans="1:20" ht="24" hidden="1" x14ac:dyDescent="0.25">
      <c r="A271" s="581">
        <v>7210</v>
      </c>
      <c r="B271" s="52" t="s">
        <v>248</v>
      </c>
      <c r="C271" s="53">
        <f t="shared" si="80"/>
        <v>0</v>
      </c>
      <c r="D271" s="228"/>
      <c r="E271" s="393"/>
      <c r="F271" s="411">
        <f>D271+E271</f>
        <v>0</v>
      </c>
      <c r="G271" s="228"/>
      <c r="H271" s="260"/>
      <c r="I271" s="120">
        <f>G271+H271</f>
        <v>0</v>
      </c>
      <c r="J271" s="260"/>
      <c r="K271" s="55"/>
      <c r="L271" s="120">
        <f>J271+K271</f>
        <v>0</v>
      </c>
      <c r="M271" s="319"/>
      <c r="N271" s="55"/>
      <c r="O271" s="120">
        <f>M271+N271</f>
        <v>0</v>
      </c>
      <c r="P271" s="110"/>
      <c r="R271" s="204"/>
      <c r="S271" s="204"/>
      <c r="T271" s="204"/>
    </row>
    <row r="272" spans="1:20" s="147" customFormat="1" ht="36" hidden="1" x14ac:dyDescent="0.25">
      <c r="A272" s="112">
        <v>7220</v>
      </c>
      <c r="B272" s="57" t="s">
        <v>249</v>
      </c>
      <c r="C272" s="58">
        <f t="shared" si="80"/>
        <v>0</v>
      </c>
      <c r="D272" s="230">
        <f t="shared" ref="D272:O272" si="108">SUM(D273:D274)</f>
        <v>0</v>
      </c>
      <c r="E272" s="392">
        <f t="shared" si="108"/>
        <v>0</v>
      </c>
      <c r="F272" s="400">
        <f t="shared" si="108"/>
        <v>0</v>
      </c>
      <c r="G272" s="230">
        <f t="shared" si="108"/>
        <v>0</v>
      </c>
      <c r="H272" s="121">
        <f t="shared" si="108"/>
        <v>0</v>
      </c>
      <c r="I272" s="114">
        <f t="shared" si="108"/>
        <v>0</v>
      </c>
      <c r="J272" s="121">
        <f t="shared" si="108"/>
        <v>0</v>
      </c>
      <c r="K272" s="113">
        <f t="shared" si="108"/>
        <v>0</v>
      </c>
      <c r="L272" s="114">
        <f t="shared" si="108"/>
        <v>0</v>
      </c>
      <c r="M272" s="58">
        <f t="shared" si="108"/>
        <v>0</v>
      </c>
      <c r="N272" s="113">
        <f t="shared" si="108"/>
        <v>0</v>
      </c>
      <c r="O272" s="114">
        <f t="shared" si="108"/>
        <v>0</v>
      </c>
      <c r="P272" s="111"/>
      <c r="R272" s="204"/>
      <c r="S272" s="204"/>
      <c r="T272" s="204"/>
    </row>
    <row r="273" spans="1:20" s="147" customFormat="1" ht="36" hidden="1" x14ac:dyDescent="0.25">
      <c r="A273" s="38">
        <v>7221</v>
      </c>
      <c r="B273" s="57" t="s">
        <v>250</v>
      </c>
      <c r="C273" s="58">
        <f t="shared" si="80"/>
        <v>0</v>
      </c>
      <c r="D273" s="229"/>
      <c r="E273" s="389"/>
      <c r="F273" s="400">
        <f>D273+E273</f>
        <v>0</v>
      </c>
      <c r="G273" s="229"/>
      <c r="H273" s="261"/>
      <c r="I273" s="114">
        <f>G273+H273</f>
        <v>0</v>
      </c>
      <c r="J273" s="261"/>
      <c r="K273" s="60"/>
      <c r="L273" s="114">
        <f>J273+K273</f>
        <v>0</v>
      </c>
      <c r="M273" s="320"/>
      <c r="N273" s="60"/>
      <c r="O273" s="114">
        <f>M273+N273</f>
        <v>0</v>
      </c>
      <c r="P273" s="111"/>
      <c r="R273" s="204"/>
      <c r="S273" s="204"/>
      <c r="T273" s="204"/>
    </row>
    <row r="274" spans="1:20" s="147" customFormat="1" ht="36" hidden="1" x14ac:dyDescent="0.25">
      <c r="A274" s="38">
        <v>7222</v>
      </c>
      <c r="B274" s="57" t="s">
        <v>251</v>
      </c>
      <c r="C274" s="58">
        <f t="shared" si="80"/>
        <v>0</v>
      </c>
      <c r="D274" s="229"/>
      <c r="E274" s="389"/>
      <c r="F274" s="400">
        <f>D274+E274</f>
        <v>0</v>
      </c>
      <c r="G274" s="229"/>
      <c r="H274" s="261"/>
      <c r="I274" s="114">
        <f>G274+H274</f>
        <v>0</v>
      </c>
      <c r="J274" s="261"/>
      <c r="K274" s="60"/>
      <c r="L274" s="114">
        <f>J274+K274</f>
        <v>0</v>
      </c>
      <c r="M274" s="320"/>
      <c r="N274" s="60"/>
      <c r="O274" s="114">
        <f>M274+N274</f>
        <v>0</v>
      </c>
      <c r="P274" s="111"/>
      <c r="R274" s="204"/>
      <c r="S274" s="204"/>
      <c r="T274" s="204"/>
    </row>
    <row r="275" spans="1:20" ht="24" hidden="1" x14ac:dyDescent="0.25">
      <c r="A275" s="112">
        <v>7230</v>
      </c>
      <c r="B275" s="57" t="s">
        <v>292</v>
      </c>
      <c r="C275" s="58">
        <f t="shared" si="80"/>
        <v>0</v>
      </c>
      <c r="D275" s="229"/>
      <c r="E275" s="389"/>
      <c r="F275" s="400">
        <f>D275+E275</f>
        <v>0</v>
      </c>
      <c r="G275" s="229"/>
      <c r="H275" s="261"/>
      <c r="I275" s="114">
        <f>G275+H275</f>
        <v>0</v>
      </c>
      <c r="J275" s="261"/>
      <c r="K275" s="60"/>
      <c r="L275" s="114">
        <f>J275+K275</f>
        <v>0</v>
      </c>
      <c r="M275" s="320"/>
      <c r="N275" s="60"/>
      <c r="O275" s="114">
        <f>M275+N275</f>
        <v>0</v>
      </c>
      <c r="P275" s="111"/>
      <c r="R275" s="204"/>
      <c r="S275" s="204"/>
      <c r="T275" s="204"/>
    </row>
    <row r="276" spans="1:20" ht="24" hidden="1" x14ac:dyDescent="0.25">
      <c r="A276" s="112">
        <v>7240</v>
      </c>
      <c r="B276" s="57" t="s">
        <v>252</v>
      </c>
      <c r="C276" s="58">
        <f t="shared" si="80"/>
        <v>0</v>
      </c>
      <c r="D276" s="230">
        <f t="shared" ref="D276:O276" si="109">SUM(D277:D279)</f>
        <v>0</v>
      </c>
      <c r="E276" s="392">
        <f t="shared" si="109"/>
        <v>0</v>
      </c>
      <c r="F276" s="400">
        <f t="shared" si="109"/>
        <v>0</v>
      </c>
      <c r="G276" s="230">
        <f t="shared" si="109"/>
        <v>0</v>
      </c>
      <c r="H276" s="121">
        <f t="shared" si="109"/>
        <v>0</v>
      </c>
      <c r="I276" s="114">
        <f t="shared" si="109"/>
        <v>0</v>
      </c>
      <c r="J276" s="121">
        <f>SUM(J277:J279)</f>
        <v>0</v>
      </c>
      <c r="K276" s="113">
        <f>SUM(K277:K279)</f>
        <v>0</v>
      </c>
      <c r="L276" s="114">
        <f>SUM(L277:L279)</f>
        <v>0</v>
      </c>
      <c r="M276" s="58">
        <f t="shared" si="109"/>
        <v>0</v>
      </c>
      <c r="N276" s="113">
        <f t="shared" si="109"/>
        <v>0</v>
      </c>
      <c r="O276" s="114">
        <f t="shared" si="109"/>
        <v>0</v>
      </c>
      <c r="P276" s="111"/>
      <c r="R276" s="204"/>
      <c r="S276" s="204"/>
      <c r="T276" s="204"/>
    </row>
    <row r="277" spans="1:20" ht="48" hidden="1" x14ac:dyDescent="0.25">
      <c r="A277" s="38">
        <v>7245</v>
      </c>
      <c r="B277" s="57" t="s">
        <v>253</v>
      </c>
      <c r="C277" s="58">
        <f t="shared" ref="C277:C298" si="110">F277+I277+L277+O277</f>
        <v>0</v>
      </c>
      <c r="D277" s="229"/>
      <c r="E277" s="389"/>
      <c r="F277" s="400">
        <f>D277+E277</f>
        <v>0</v>
      </c>
      <c r="G277" s="229"/>
      <c r="H277" s="261"/>
      <c r="I277" s="114">
        <f>G277+H277</f>
        <v>0</v>
      </c>
      <c r="J277" s="261"/>
      <c r="K277" s="60"/>
      <c r="L277" s="114">
        <f>J277+K277</f>
        <v>0</v>
      </c>
      <c r="M277" s="320"/>
      <c r="N277" s="60"/>
      <c r="O277" s="114">
        <f>M277+N277</f>
        <v>0</v>
      </c>
      <c r="P277" s="111"/>
      <c r="R277" s="204"/>
      <c r="S277" s="204"/>
      <c r="T277" s="204"/>
    </row>
    <row r="278" spans="1:20" ht="84.75" hidden="1" customHeight="1" x14ac:dyDescent="0.25">
      <c r="A278" s="38">
        <v>7246</v>
      </c>
      <c r="B278" s="57" t="s">
        <v>254</v>
      </c>
      <c r="C278" s="58">
        <f t="shared" si="110"/>
        <v>0</v>
      </c>
      <c r="D278" s="229"/>
      <c r="E278" s="389"/>
      <c r="F278" s="400">
        <f>D278+E278</f>
        <v>0</v>
      </c>
      <c r="G278" s="229"/>
      <c r="H278" s="261"/>
      <c r="I278" s="114">
        <f>G278+H278</f>
        <v>0</v>
      </c>
      <c r="J278" s="261"/>
      <c r="K278" s="60"/>
      <c r="L278" s="114">
        <f>J278+K278</f>
        <v>0</v>
      </c>
      <c r="M278" s="320"/>
      <c r="N278" s="60"/>
      <c r="O278" s="114">
        <f>M278+N278</f>
        <v>0</v>
      </c>
      <c r="P278" s="111"/>
      <c r="R278" s="204"/>
      <c r="S278" s="204"/>
      <c r="T278" s="204"/>
    </row>
    <row r="279" spans="1:20" ht="36" hidden="1" x14ac:dyDescent="0.25">
      <c r="A279" s="38">
        <v>7247</v>
      </c>
      <c r="B279" s="57" t="s">
        <v>309</v>
      </c>
      <c r="C279" s="58">
        <f t="shared" si="110"/>
        <v>0</v>
      </c>
      <c r="D279" s="229"/>
      <c r="E279" s="389"/>
      <c r="F279" s="400">
        <f>D279+E279</f>
        <v>0</v>
      </c>
      <c r="G279" s="229"/>
      <c r="H279" s="261"/>
      <c r="I279" s="114">
        <f>G279+H279</f>
        <v>0</v>
      </c>
      <c r="J279" s="261"/>
      <c r="K279" s="60"/>
      <c r="L279" s="114">
        <f>J279+K279</f>
        <v>0</v>
      </c>
      <c r="M279" s="320"/>
      <c r="N279" s="60"/>
      <c r="O279" s="114">
        <f>M279+N279</f>
        <v>0</v>
      </c>
      <c r="P279" s="111"/>
      <c r="R279" s="204"/>
      <c r="S279" s="204"/>
      <c r="T279" s="204"/>
    </row>
    <row r="280" spans="1:20" ht="24" hidden="1" x14ac:dyDescent="0.25">
      <c r="A280" s="581">
        <v>7260</v>
      </c>
      <c r="B280" s="52" t="s">
        <v>255</v>
      </c>
      <c r="C280" s="53">
        <f t="shared" si="110"/>
        <v>0</v>
      </c>
      <c r="D280" s="228"/>
      <c r="E280" s="393"/>
      <c r="F280" s="411">
        <f>D280+E280</f>
        <v>0</v>
      </c>
      <c r="G280" s="228"/>
      <c r="H280" s="260"/>
      <c r="I280" s="120">
        <f>G280+H280</f>
        <v>0</v>
      </c>
      <c r="J280" s="260"/>
      <c r="K280" s="55"/>
      <c r="L280" s="120">
        <f>J280+K280</f>
        <v>0</v>
      </c>
      <c r="M280" s="319"/>
      <c r="N280" s="55"/>
      <c r="O280" s="120">
        <f>M280+N280</f>
        <v>0</v>
      </c>
      <c r="P280" s="110"/>
      <c r="R280" s="204"/>
      <c r="S280" s="204"/>
      <c r="T280" s="204"/>
    </row>
    <row r="281" spans="1:20" hidden="1" x14ac:dyDescent="0.25">
      <c r="A281" s="73">
        <v>7700</v>
      </c>
      <c r="B281" s="163" t="s">
        <v>284</v>
      </c>
      <c r="C281" s="164">
        <f t="shared" si="110"/>
        <v>0</v>
      </c>
      <c r="D281" s="237">
        <f t="shared" ref="D281:O281" si="111">D282</f>
        <v>0</v>
      </c>
      <c r="E281" s="608">
        <f t="shared" si="111"/>
        <v>0</v>
      </c>
      <c r="F281" s="600">
        <f t="shared" si="111"/>
        <v>0</v>
      </c>
      <c r="G281" s="237">
        <f t="shared" si="111"/>
        <v>0</v>
      </c>
      <c r="H281" s="268">
        <f t="shared" si="111"/>
        <v>0</v>
      </c>
      <c r="I281" s="166">
        <f t="shared" si="111"/>
        <v>0</v>
      </c>
      <c r="J281" s="268">
        <f t="shared" si="111"/>
        <v>0</v>
      </c>
      <c r="K281" s="165">
        <f t="shared" si="111"/>
        <v>0</v>
      </c>
      <c r="L281" s="166">
        <f t="shared" si="111"/>
        <v>0</v>
      </c>
      <c r="M281" s="164">
        <f t="shared" si="111"/>
        <v>0</v>
      </c>
      <c r="N281" s="165">
        <f t="shared" si="111"/>
        <v>0</v>
      </c>
      <c r="O281" s="166">
        <f t="shared" si="111"/>
        <v>0</v>
      </c>
      <c r="P281" s="345"/>
      <c r="R281" s="204"/>
      <c r="S281" s="204"/>
      <c r="T281" s="204"/>
    </row>
    <row r="282" spans="1:20" hidden="1" x14ac:dyDescent="0.25">
      <c r="A282" s="107">
        <v>7720</v>
      </c>
      <c r="B282" s="52" t="s">
        <v>285</v>
      </c>
      <c r="C282" s="64">
        <f t="shared" si="110"/>
        <v>0</v>
      </c>
      <c r="D282" s="238"/>
      <c r="E282" s="609"/>
      <c r="F282" s="555">
        <f>D282+E282</f>
        <v>0</v>
      </c>
      <c r="G282" s="238"/>
      <c r="H282" s="269"/>
      <c r="I282" s="304">
        <f>G282+H282</f>
        <v>0</v>
      </c>
      <c r="J282" s="269"/>
      <c r="K282" s="66"/>
      <c r="L282" s="304">
        <f>J282+K282</f>
        <v>0</v>
      </c>
      <c r="M282" s="326"/>
      <c r="N282" s="66"/>
      <c r="O282" s="304">
        <f>M282+N282</f>
        <v>0</v>
      </c>
      <c r="P282" s="153"/>
      <c r="R282" s="204"/>
      <c r="S282" s="204"/>
      <c r="T282" s="204"/>
    </row>
    <row r="283" spans="1:20" hidden="1" x14ac:dyDescent="0.25">
      <c r="A283" s="145"/>
      <c r="B283" s="57" t="s">
        <v>256</v>
      </c>
      <c r="C283" s="58">
        <f t="shared" si="110"/>
        <v>0</v>
      </c>
      <c r="D283" s="230">
        <f t="shared" ref="D283:O283" si="112">SUM(D284:D285)</f>
        <v>0</v>
      </c>
      <c r="E283" s="392">
        <f t="shared" si="112"/>
        <v>0</v>
      </c>
      <c r="F283" s="400">
        <f t="shared" si="112"/>
        <v>0</v>
      </c>
      <c r="G283" s="230">
        <f t="shared" si="112"/>
        <v>0</v>
      </c>
      <c r="H283" s="121">
        <f t="shared" si="112"/>
        <v>0</v>
      </c>
      <c r="I283" s="114">
        <f t="shared" si="112"/>
        <v>0</v>
      </c>
      <c r="J283" s="121">
        <f t="shared" si="112"/>
        <v>0</v>
      </c>
      <c r="K283" s="113">
        <f t="shared" si="112"/>
        <v>0</v>
      </c>
      <c r="L283" s="114">
        <f t="shared" si="112"/>
        <v>0</v>
      </c>
      <c r="M283" s="58">
        <f t="shared" si="112"/>
        <v>0</v>
      </c>
      <c r="N283" s="113">
        <f t="shared" si="112"/>
        <v>0</v>
      </c>
      <c r="O283" s="114">
        <f t="shared" si="112"/>
        <v>0</v>
      </c>
      <c r="P283" s="111"/>
      <c r="R283" s="204"/>
      <c r="S283" s="204"/>
      <c r="T283" s="204"/>
    </row>
    <row r="284" spans="1:20" hidden="1" x14ac:dyDescent="0.25">
      <c r="A284" s="145" t="s">
        <v>257</v>
      </c>
      <c r="B284" s="38" t="s">
        <v>258</v>
      </c>
      <c r="C284" s="58">
        <f t="shared" si="110"/>
        <v>0</v>
      </c>
      <c r="D284" s="229"/>
      <c r="E284" s="389"/>
      <c r="F284" s="400">
        <f>D284+E284</f>
        <v>0</v>
      </c>
      <c r="G284" s="229"/>
      <c r="H284" s="261"/>
      <c r="I284" s="114">
        <f>G284+H284</f>
        <v>0</v>
      </c>
      <c r="J284" s="261"/>
      <c r="K284" s="60"/>
      <c r="L284" s="114">
        <f>J284+K284</f>
        <v>0</v>
      </c>
      <c r="M284" s="320"/>
      <c r="N284" s="60"/>
      <c r="O284" s="114">
        <f>M284+N284</f>
        <v>0</v>
      </c>
      <c r="P284" s="111"/>
      <c r="R284" s="204"/>
      <c r="S284" s="204"/>
      <c r="T284" s="204"/>
    </row>
    <row r="285" spans="1:20" ht="24" hidden="1" x14ac:dyDescent="0.25">
      <c r="A285" s="145" t="s">
        <v>259</v>
      </c>
      <c r="B285" s="151" t="s">
        <v>260</v>
      </c>
      <c r="C285" s="53">
        <f t="shared" si="110"/>
        <v>0</v>
      </c>
      <c r="D285" s="228"/>
      <c r="E285" s="393"/>
      <c r="F285" s="411">
        <f>D285+E285</f>
        <v>0</v>
      </c>
      <c r="G285" s="228"/>
      <c r="H285" s="260"/>
      <c r="I285" s="120">
        <f>G285+H285</f>
        <v>0</v>
      </c>
      <c r="J285" s="260"/>
      <c r="K285" s="55"/>
      <c r="L285" s="120">
        <f>J285+K285</f>
        <v>0</v>
      </c>
      <c r="M285" s="319"/>
      <c r="N285" s="55"/>
      <c r="O285" s="120">
        <f>M285+N285</f>
        <v>0</v>
      </c>
      <c r="P285" s="110"/>
      <c r="R285" s="204"/>
      <c r="S285" s="204"/>
      <c r="T285" s="204"/>
    </row>
    <row r="286" spans="1:20" ht="12.75" thickBot="1" x14ac:dyDescent="0.3">
      <c r="A286" s="172"/>
      <c r="B286" s="172" t="s">
        <v>261</v>
      </c>
      <c r="C286" s="308">
        <f t="shared" si="110"/>
        <v>633324</v>
      </c>
      <c r="D286" s="239">
        <f t="shared" ref="D286:O286" si="113">SUM(D283,D269,D230,D195,D187,D173,D75,D53)</f>
        <v>575025</v>
      </c>
      <c r="E286" s="394">
        <f t="shared" si="113"/>
        <v>0</v>
      </c>
      <c r="F286" s="413">
        <f t="shared" si="113"/>
        <v>575025</v>
      </c>
      <c r="G286" s="239">
        <f t="shared" si="113"/>
        <v>51807</v>
      </c>
      <c r="H286" s="174">
        <f t="shared" si="113"/>
        <v>0</v>
      </c>
      <c r="I286" s="290">
        <f t="shared" si="113"/>
        <v>51807</v>
      </c>
      <c r="J286" s="174">
        <f t="shared" si="113"/>
        <v>6492</v>
      </c>
      <c r="K286" s="173">
        <f t="shared" si="113"/>
        <v>0</v>
      </c>
      <c r="L286" s="290">
        <f t="shared" si="113"/>
        <v>6492</v>
      </c>
      <c r="M286" s="308">
        <f t="shared" si="113"/>
        <v>0</v>
      </c>
      <c r="N286" s="173">
        <f t="shared" si="113"/>
        <v>0</v>
      </c>
      <c r="O286" s="290">
        <f t="shared" si="113"/>
        <v>0</v>
      </c>
      <c r="P286" s="348"/>
      <c r="R286" s="204"/>
      <c r="S286" s="204"/>
      <c r="T286" s="204"/>
    </row>
    <row r="287" spans="1:20" s="21" customFormat="1" ht="13.5" thickTop="1" thickBot="1" x14ac:dyDescent="0.3">
      <c r="A287" s="826" t="s">
        <v>262</v>
      </c>
      <c r="B287" s="827"/>
      <c r="C287" s="181">
        <f t="shared" si="110"/>
        <v>-439</v>
      </c>
      <c r="D287" s="240">
        <f t="shared" ref="D287:I287" si="114">SUM(D24,D25,D41)-D51</f>
        <v>0</v>
      </c>
      <c r="E287" s="395">
        <f t="shared" si="114"/>
        <v>0</v>
      </c>
      <c r="F287" s="414">
        <f t="shared" si="114"/>
        <v>0</v>
      </c>
      <c r="G287" s="240">
        <f t="shared" si="114"/>
        <v>0</v>
      </c>
      <c r="H287" s="270">
        <f t="shared" si="114"/>
        <v>0</v>
      </c>
      <c r="I287" s="291">
        <f t="shared" si="114"/>
        <v>0</v>
      </c>
      <c r="J287" s="270">
        <f>(J26+J43)-J51</f>
        <v>-439</v>
      </c>
      <c r="K287" s="176">
        <f>(K26+K43)-K51</f>
        <v>0</v>
      </c>
      <c r="L287" s="291">
        <f>(L26+L43)-L51</f>
        <v>-439</v>
      </c>
      <c r="M287" s="181">
        <f>M45-M51</f>
        <v>0</v>
      </c>
      <c r="N287" s="176">
        <f>N45-N51</f>
        <v>0</v>
      </c>
      <c r="O287" s="291">
        <f>O45-O51</f>
        <v>0</v>
      </c>
      <c r="P287" s="183"/>
      <c r="R287" s="204"/>
      <c r="S287" s="204"/>
      <c r="T287" s="204"/>
    </row>
    <row r="288" spans="1:20" s="21" customFormat="1" ht="12.75" thickTop="1" x14ac:dyDescent="0.25">
      <c r="A288" s="828" t="s">
        <v>263</v>
      </c>
      <c r="B288" s="829"/>
      <c r="C288" s="161">
        <f t="shared" si="110"/>
        <v>439</v>
      </c>
      <c r="D288" s="241">
        <f t="shared" ref="D288:O288" si="115">SUM(D289,D290)-D297+D298</f>
        <v>0</v>
      </c>
      <c r="E288" s="396">
        <f t="shared" si="115"/>
        <v>0</v>
      </c>
      <c r="F288" s="415">
        <f t="shared" si="115"/>
        <v>0</v>
      </c>
      <c r="G288" s="241">
        <f t="shared" si="115"/>
        <v>0</v>
      </c>
      <c r="H288" s="271">
        <f t="shared" si="115"/>
        <v>0</v>
      </c>
      <c r="I288" s="159">
        <f t="shared" si="115"/>
        <v>0</v>
      </c>
      <c r="J288" s="271">
        <f t="shared" si="115"/>
        <v>439</v>
      </c>
      <c r="K288" s="158">
        <f t="shared" si="115"/>
        <v>0</v>
      </c>
      <c r="L288" s="159">
        <f t="shared" si="115"/>
        <v>439</v>
      </c>
      <c r="M288" s="161">
        <f t="shared" si="115"/>
        <v>0</v>
      </c>
      <c r="N288" s="158">
        <f t="shared" si="115"/>
        <v>0</v>
      </c>
      <c r="O288" s="159">
        <f t="shared" si="115"/>
        <v>0</v>
      </c>
      <c r="P288" s="349"/>
      <c r="R288" s="204"/>
      <c r="S288" s="204"/>
      <c r="T288" s="204"/>
    </row>
    <row r="289" spans="1:20" s="21" customFormat="1" ht="12.75" thickBot="1" x14ac:dyDescent="0.3">
      <c r="A289" s="88" t="s">
        <v>264</v>
      </c>
      <c r="B289" s="88" t="s">
        <v>265</v>
      </c>
      <c r="C289" s="89">
        <f t="shared" si="110"/>
        <v>439</v>
      </c>
      <c r="D289" s="223">
        <f t="shared" ref="D289:O289" si="116">D21-D283</f>
        <v>0</v>
      </c>
      <c r="E289" s="380">
        <f t="shared" si="116"/>
        <v>0</v>
      </c>
      <c r="F289" s="406">
        <f t="shared" si="116"/>
        <v>0</v>
      </c>
      <c r="G289" s="223">
        <f t="shared" si="116"/>
        <v>0</v>
      </c>
      <c r="H289" s="256">
        <f t="shared" si="116"/>
        <v>0</v>
      </c>
      <c r="I289" s="91">
        <f t="shared" si="116"/>
        <v>0</v>
      </c>
      <c r="J289" s="256">
        <f t="shared" si="116"/>
        <v>439</v>
      </c>
      <c r="K289" s="90">
        <f t="shared" si="116"/>
        <v>0</v>
      </c>
      <c r="L289" s="91">
        <f t="shared" si="116"/>
        <v>439</v>
      </c>
      <c r="M289" s="89">
        <f t="shared" si="116"/>
        <v>0</v>
      </c>
      <c r="N289" s="90">
        <f t="shared" si="116"/>
        <v>0</v>
      </c>
      <c r="O289" s="91">
        <f t="shared" si="116"/>
        <v>0</v>
      </c>
      <c r="P289" s="340"/>
      <c r="R289" s="204"/>
      <c r="S289" s="204"/>
      <c r="T289" s="204"/>
    </row>
    <row r="290" spans="1:20" s="21" customFormat="1" ht="12.75" hidden="1" thickTop="1" x14ac:dyDescent="0.25">
      <c r="A290" s="178" t="s">
        <v>266</v>
      </c>
      <c r="B290" s="178" t="s">
        <v>267</v>
      </c>
      <c r="C290" s="161">
        <f t="shared" si="110"/>
        <v>0</v>
      </c>
      <c r="D290" s="241">
        <f t="shared" ref="D290:O290" si="117">SUM(D291,D293,D295)-SUM(D292,D294,D296)</f>
        <v>0</v>
      </c>
      <c r="E290" s="396">
        <f t="shared" si="117"/>
        <v>0</v>
      </c>
      <c r="F290" s="415">
        <f t="shared" si="117"/>
        <v>0</v>
      </c>
      <c r="G290" s="241">
        <f t="shared" si="117"/>
        <v>0</v>
      </c>
      <c r="H290" s="271">
        <f t="shared" si="117"/>
        <v>0</v>
      </c>
      <c r="I290" s="159">
        <f t="shared" si="117"/>
        <v>0</v>
      </c>
      <c r="J290" s="271">
        <f t="shared" si="117"/>
        <v>0</v>
      </c>
      <c r="K290" s="158">
        <f t="shared" si="117"/>
        <v>0</v>
      </c>
      <c r="L290" s="159">
        <f t="shared" si="117"/>
        <v>0</v>
      </c>
      <c r="M290" s="161">
        <f t="shared" si="117"/>
        <v>0</v>
      </c>
      <c r="N290" s="158">
        <f t="shared" si="117"/>
        <v>0</v>
      </c>
      <c r="O290" s="159">
        <f t="shared" si="117"/>
        <v>0</v>
      </c>
      <c r="P290" s="349"/>
      <c r="R290" s="204"/>
      <c r="S290" s="204"/>
      <c r="T290" s="204"/>
    </row>
    <row r="291" spans="1:20" ht="12.75" hidden="1" thickTop="1" x14ac:dyDescent="0.25">
      <c r="A291" s="152" t="s">
        <v>268</v>
      </c>
      <c r="B291" s="83" t="s">
        <v>269</v>
      </c>
      <c r="C291" s="64">
        <f t="shared" si="110"/>
        <v>0</v>
      </c>
      <c r="D291" s="238"/>
      <c r="E291" s="609"/>
      <c r="F291" s="555">
        <f t="shared" ref="F291:F298" si="118">D291+E291</f>
        <v>0</v>
      </c>
      <c r="G291" s="238"/>
      <c r="H291" s="269"/>
      <c r="I291" s="304">
        <f t="shared" ref="I291:I298" si="119">G291+H291</f>
        <v>0</v>
      </c>
      <c r="J291" s="269"/>
      <c r="K291" s="66"/>
      <c r="L291" s="304">
        <f t="shared" ref="L291:L298" si="120">J291+K291</f>
        <v>0</v>
      </c>
      <c r="M291" s="326"/>
      <c r="N291" s="66"/>
      <c r="O291" s="304">
        <f t="shared" ref="O291:O298" si="121">M291+N291</f>
        <v>0</v>
      </c>
      <c r="P291" s="153"/>
      <c r="R291" s="204"/>
      <c r="S291" s="204"/>
      <c r="T291" s="204"/>
    </row>
    <row r="292" spans="1:20" ht="24.75" hidden="1" thickTop="1" x14ac:dyDescent="0.25">
      <c r="A292" s="145" t="s">
        <v>270</v>
      </c>
      <c r="B292" s="37" t="s">
        <v>271</v>
      </c>
      <c r="C292" s="58">
        <f t="shared" si="110"/>
        <v>0</v>
      </c>
      <c r="D292" s="229"/>
      <c r="E292" s="389"/>
      <c r="F292" s="400">
        <f t="shared" si="118"/>
        <v>0</v>
      </c>
      <c r="G292" s="229"/>
      <c r="H292" s="261"/>
      <c r="I292" s="114">
        <f t="shared" si="119"/>
        <v>0</v>
      </c>
      <c r="J292" s="261"/>
      <c r="K292" s="60"/>
      <c r="L292" s="114">
        <f t="shared" si="120"/>
        <v>0</v>
      </c>
      <c r="M292" s="320"/>
      <c r="N292" s="60"/>
      <c r="O292" s="114">
        <f t="shared" si="121"/>
        <v>0</v>
      </c>
      <c r="P292" s="111"/>
      <c r="R292" s="204"/>
      <c r="S292" s="204"/>
      <c r="T292" s="204"/>
    </row>
    <row r="293" spans="1:20" ht="12.75" hidden="1" thickTop="1" x14ac:dyDescent="0.25">
      <c r="A293" s="145" t="s">
        <v>272</v>
      </c>
      <c r="B293" s="37" t="s">
        <v>273</v>
      </c>
      <c r="C293" s="58">
        <f t="shared" si="110"/>
        <v>0</v>
      </c>
      <c r="D293" s="229"/>
      <c r="E293" s="389"/>
      <c r="F293" s="400">
        <f t="shared" si="118"/>
        <v>0</v>
      </c>
      <c r="G293" s="229"/>
      <c r="H293" s="261"/>
      <c r="I293" s="114">
        <f t="shared" si="119"/>
        <v>0</v>
      </c>
      <c r="J293" s="261"/>
      <c r="K293" s="60"/>
      <c r="L293" s="114">
        <f t="shared" si="120"/>
        <v>0</v>
      </c>
      <c r="M293" s="320"/>
      <c r="N293" s="60"/>
      <c r="O293" s="114">
        <f t="shared" si="121"/>
        <v>0</v>
      </c>
      <c r="P293" s="111"/>
      <c r="R293" s="204"/>
      <c r="S293" s="204"/>
      <c r="T293" s="204"/>
    </row>
    <row r="294" spans="1:20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389"/>
      <c r="F294" s="400">
        <f t="shared" si="118"/>
        <v>0</v>
      </c>
      <c r="G294" s="229"/>
      <c r="H294" s="261"/>
      <c r="I294" s="114">
        <f t="shared" si="119"/>
        <v>0</v>
      </c>
      <c r="J294" s="261"/>
      <c r="K294" s="60"/>
      <c r="L294" s="114">
        <f t="shared" si="120"/>
        <v>0</v>
      </c>
      <c r="M294" s="320"/>
      <c r="N294" s="60"/>
      <c r="O294" s="114">
        <f t="shared" si="121"/>
        <v>0</v>
      </c>
      <c r="P294" s="111"/>
      <c r="R294" s="204"/>
      <c r="S294" s="204"/>
      <c r="T294" s="204"/>
    </row>
    <row r="295" spans="1:20" ht="12.75" hidden="1" thickTop="1" x14ac:dyDescent="0.25">
      <c r="A295" s="145" t="s">
        <v>276</v>
      </c>
      <c r="B295" s="37" t="s">
        <v>277</v>
      </c>
      <c r="C295" s="58">
        <f t="shared" si="110"/>
        <v>0</v>
      </c>
      <c r="D295" s="229"/>
      <c r="E295" s="389"/>
      <c r="F295" s="400">
        <f t="shared" si="118"/>
        <v>0</v>
      </c>
      <c r="G295" s="229"/>
      <c r="H295" s="261"/>
      <c r="I295" s="114">
        <f t="shared" si="119"/>
        <v>0</v>
      </c>
      <c r="J295" s="261"/>
      <c r="K295" s="60"/>
      <c r="L295" s="114">
        <f t="shared" si="120"/>
        <v>0</v>
      </c>
      <c r="M295" s="320"/>
      <c r="N295" s="60"/>
      <c r="O295" s="114">
        <f t="shared" si="121"/>
        <v>0</v>
      </c>
      <c r="P295" s="111"/>
      <c r="R295" s="204"/>
      <c r="S295" s="204"/>
      <c r="T295" s="204"/>
    </row>
    <row r="296" spans="1:20" ht="24.75" hidden="1" thickTop="1" x14ac:dyDescent="0.25">
      <c r="A296" s="154" t="s">
        <v>278</v>
      </c>
      <c r="B296" s="155" t="s">
        <v>279</v>
      </c>
      <c r="C296" s="127">
        <f t="shared" si="110"/>
        <v>0</v>
      </c>
      <c r="D296" s="234"/>
      <c r="E296" s="604"/>
      <c r="F296" s="605">
        <f t="shared" si="118"/>
        <v>0</v>
      </c>
      <c r="G296" s="234"/>
      <c r="H296" s="265"/>
      <c r="I296" s="305">
        <f t="shared" si="119"/>
        <v>0</v>
      </c>
      <c r="J296" s="265"/>
      <c r="K296" s="129"/>
      <c r="L296" s="305">
        <f t="shared" si="120"/>
        <v>0</v>
      </c>
      <c r="M296" s="323"/>
      <c r="N296" s="129"/>
      <c r="O296" s="305">
        <f t="shared" si="121"/>
        <v>0</v>
      </c>
      <c r="P296" s="156"/>
      <c r="R296" s="204"/>
      <c r="S296" s="204"/>
      <c r="T296" s="204"/>
    </row>
    <row r="297" spans="1:20" s="21" customFormat="1" ht="13.5" hidden="1" thickTop="1" thickBot="1" x14ac:dyDescent="0.3">
      <c r="A297" s="180" t="s">
        <v>280</v>
      </c>
      <c r="B297" s="180" t="s">
        <v>281</v>
      </c>
      <c r="C297" s="181">
        <f t="shared" si="110"/>
        <v>0</v>
      </c>
      <c r="D297" s="242"/>
      <c r="E297" s="610"/>
      <c r="F297" s="414">
        <f t="shared" si="118"/>
        <v>0</v>
      </c>
      <c r="G297" s="242"/>
      <c r="H297" s="272"/>
      <c r="I297" s="291">
        <f t="shared" si="119"/>
        <v>0</v>
      </c>
      <c r="J297" s="272"/>
      <c r="K297" s="182"/>
      <c r="L297" s="291">
        <f t="shared" si="120"/>
        <v>0</v>
      </c>
      <c r="M297" s="327"/>
      <c r="N297" s="182"/>
      <c r="O297" s="291">
        <f t="shared" si="121"/>
        <v>0</v>
      </c>
      <c r="P297" s="183"/>
      <c r="R297" s="204"/>
      <c r="S297" s="204"/>
      <c r="T297" s="204"/>
    </row>
    <row r="298" spans="1:20" s="21" customFormat="1" ht="48.75" hidden="1" thickTop="1" x14ac:dyDescent="0.25">
      <c r="A298" s="178" t="s">
        <v>282</v>
      </c>
      <c r="B298" s="160" t="s">
        <v>283</v>
      </c>
      <c r="C298" s="161">
        <f t="shared" si="110"/>
        <v>0</v>
      </c>
      <c r="D298" s="233"/>
      <c r="E298" s="603"/>
      <c r="F298" s="402">
        <f t="shared" si="118"/>
        <v>0</v>
      </c>
      <c r="G298" s="233"/>
      <c r="H298" s="264"/>
      <c r="I298" s="117">
        <f t="shared" si="119"/>
        <v>0</v>
      </c>
      <c r="J298" s="264"/>
      <c r="K298" s="122"/>
      <c r="L298" s="117">
        <f t="shared" si="120"/>
        <v>0</v>
      </c>
      <c r="M298" s="322"/>
      <c r="N298" s="122"/>
      <c r="O298" s="117">
        <f t="shared" si="121"/>
        <v>0</v>
      </c>
      <c r="P298" s="123"/>
      <c r="R298" s="204"/>
      <c r="S298" s="204"/>
      <c r="T298" s="204"/>
    </row>
    <row r="299" spans="1:20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2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2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2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2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2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8/B5rPfDy08S77y8nCGu88e5V88UQ6bhd/I4ljFSYp0yH8qAvk2CIWf5osVAX24Jiat0+CgV1OcuPd2LmJGnuQ==" saltValue="eRE+D/LwZNydUGab0XODOQ==" spinCount="100000" sheet="1" objects="1" scenarios="1" formatCells="0" formatColumns="0" formatRows="0"/>
  <autoFilter ref="A18:P298">
    <filterColumn colId="2">
      <filters blank="1">
        <filter val="1 000"/>
        <filter val="1 093"/>
        <filter val="1 104"/>
        <filter val="10 496"/>
        <filter val="108 045"/>
        <filter val="11 953"/>
        <filter val="120"/>
        <filter val="141 287"/>
        <filter val="15 450"/>
        <filter val="150"/>
        <filter val="160"/>
        <filter val="166"/>
        <filter val="2 308"/>
        <filter val="2 536"/>
        <filter val="2 612"/>
        <filter val="2 623"/>
        <filter val="2 743"/>
        <filter val="20 289"/>
        <filter val="20 872"/>
        <filter val="22 303"/>
        <filter val="250"/>
        <filter val="3 171"/>
        <filter val="3 571"/>
        <filter val="3 648"/>
        <filter val="33 242"/>
        <filter val="36"/>
        <filter val="36 488"/>
        <filter val="389 623"/>
        <filter val="39 217"/>
        <filter val="4 146"/>
        <filter val="4 153"/>
        <filter val="4 284"/>
        <filter val="4 680"/>
        <filter val="4 793"/>
        <filter val="417"/>
        <filter val="428 419"/>
        <filter val="439"/>
        <filter val="-439"/>
        <filter val="450"/>
        <filter val="47 318"/>
        <filter val="480"/>
        <filter val="5 603"/>
        <filter val="5 835"/>
        <filter val="52"/>
        <filter val="569 706"/>
        <filter val="59"/>
        <filter val="6 053"/>
        <filter val="6 865"/>
        <filter val="60"/>
        <filter val="600"/>
        <filter val="62 768"/>
        <filter val="626 832"/>
        <filter val="632 474"/>
        <filter val="633 324"/>
        <filter val="664"/>
        <filter val="850"/>
        <filter val="87"/>
        <filter val="944"/>
        <filter val="959"/>
        <filter val="984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33.pielikums Jūrmalas pilsētas domes
2018.gada 22.novembra saistošajiem noteikumiem Nr.43
(protokols Nr.16, 28.punkts)
 </firstHeader>
    <firstFooter>&amp;L&amp;9&amp;D; &amp;T&amp;R&amp;9&amp;P (&amp;N)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5"/>
  <sheetViews>
    <sheetView view="pageLayout" zoomScaleNormal="100" workbookViewId="0">
      <selection activeCell="U6" sqref="U6"/>
    </sheetView>
  </sheetViews>
  <sheetFormatPr defaultRowHeight="12" outlineLevelCol="1" x14ac:dyDescent="0.25"/>
  <cols>
    <col min="1" max="1" width="10.140625" style="6" customWidth="1"/>
    <col min="2" max="2" width="28" style="6" customWidth="1"/>
    <col min="3" max="3" width="7.7109375" style="6" customWidth="1"/>
    <col min="4" max="5" width="7.7109375" style="6" hidden="1" customWidth="1" outlineLevel="1"/>
    <col min="6" max="6" width="7.7109375" style="6" customWidth="1" collapsed="1"/>
    <col min="7" max="7" width="9.7109375" style="6" hidden="1" customWidth="1" outlineLevel="1"/>
    <col min="8" max="8" width="9.42578125" style="6" hidden="1" customWidth="1" outlineLevel="1"/>
    <col min="9" max="9" width="7.7109375" style="6" customWidth="1" collapsed="1"/>
    <col min="10" max="11" width="7.7109375" style="6" hidden="1" customWidth="1" outlineLevel="1"/>
    <col min="12" max="12" width="7.7109375" style="6" customWidth="1" collapsed="1"/>
    <col min="13" max="13" width="7.7109375" style="6" hidden="1" customWidth="1" outlineLevel="1"/>
    <col min="14" max="14" width="7.7109375" style="1" hidden="1" customWidth="1" outlineLevel="1"/>
    <col min="15" max="15" width="7.7109375" style="1" customWidth="1" collapsed="1"/>
    <col min="16" max="16" width="31.14062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162"/>
      <c r="O1" s="365" t="s">
        <v>338</v>
      </c>
      <c r="P1" s="328"/>
    </row>
    <row r="2" spans="1:17" ht="35.25" customHeight="1" x14ac:dyDescent="0.25">
      <c r="A2" s="866" t="s">
        <v>293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8"/>
      <c r="Q2" s="416"/>
    </row>
    <row r="3" spans="1:17" ht="12.75" customHeight="1" x14ac:dyDescent="0.25">
      <c r="A3" s="4" t="s">
        <v>0</v>
      </c>
      <c r="B3" s="5"/>
      <c r="C3" s="869" t="s">
        <v>339</v>
      </c>
      <c r="D3" s="869"/>
      <c r="E3" s="869"/>
      <c r="F3" s="869"/>
      <c r="G3" s="869"/>
      <c r="H3" s="869"/>
      <c r="I3" s="869"/>
      <c r="J3" s="869"/>
      <c r="K3" s="869"/>
      <c r="L3" s="869"/>
      <c r="M3" s="869"/>
      <c r="N3" s="869"/>
      <c r="O3" s="869"/>
      <c r="P3" s="870"/>
      <c r="Q3" s="416"/>
    </row>
    <row r="4" spans="1:17" ht="12.75" customHeight="1" x14ac:dyDescent="0.25">
      <c r="A4" s="4" t="s">
        <v>1</v>
      </c>
      <c r="B4" s="5"/>
      <c r="C4" s="869" t="s">
        <v>340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70"/>
      <c r="Q4" s="416"/>
    </row>
    <row r="5" spans="1:17" ht="12.75" customHeight="1" x14ac:dyDescent="0.25">
      <c r="A5" s="2" t="s">
        <v>2</v>
      </c>
      <c r="B5" s="3"/>
      <c r="C5" s="864" t="s">
        <v>341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5"/>
      <c r="Q5" s="416"/>
    </row>
    <row r="6" spans="1:17" ht="12.75" customHeight="1" x14ac:dyDescent="0.25">
      <c r="A6" s="2" t="s">
        <v>3</v>
      </c>
      <c r="B6" s="3"/>
      <c r="C6" s="864" t="s">
        <v>342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5"/>
      <c r="Q6" s="416"/>
    </row>
    <row r="7" spans="1:17" ht="24.75" customHeight="1" x14ac:dyDescent="0.25">
      <c r="A7" s="2" t="s">
        <v>4</v>
      </c>
      <c r="B7" s="3"/>
      <c r="C7" s="869" t="s">
        <v>343</v>
      </c>
      <c r="D7" s="869"/>
      <c r="E7" s="869"/>
      <c r="F7" s="869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416"/>
    </row>
    <row r="8" spans="1:17" ht="12.75" customHeight="1" x14ac:dyDescent="0.25">
      <c r="A8" s="7" t="s">
        <v>5</v>
      </c>
      <c r="B8" s="3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2"/>
      <c r="Q8" s="416"/>
    </row>
    <row r="9" spans="1:17" ht="12.75" customHeight="1" x14ac:dyDescent="0.25">
      <c r="A9" s="2"/>
      <c r="B9" s="3" t="s">
        <v>6</v>
      </c>
      <c r="C9" s="864" t="s">
        <v>344</v>
      </c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5"/>
      <c r="Q9" s="416"/>
    </row>
    <row r="10" spans="1:17" ht="12.75" customHeight="1" x14ac:dyDescent="0.25">
      <c r="A10" s="2"/>
      <c r="B10" s="3" t="s">
        <v>7</v>
      </c>
      <c r="C10" s="864" t="s">
        <v>345</v>
      </c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5"/>
      <c r="Q10" s="416"/>
    </row>
    <row r="11" spans="1:17" ht="12.75" customHeight="1" x14ac:dyDescent="0.25">
      <c r="A11" s="2"/>
      <c r="B11" s="3" t="s">
        <v>8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2"/>
      <c r="Q11" s="416"/>
    </row>
    <row r="12" spans="1:17" ht="12.75" customHeight="1" x14ac:dyDescent="0.25">
      <c r="A12" s="2"/>
      <c r="B12" s="3" t="s">
        <v>9</v>
      </c>
      <c r="C12" s="864" t="s">
        <v>346</v>
      </c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5"/>
      <c r="Q12" s="416"/>
    </row>
    <row r="13" spans="1:17" ht="12.75" customHeight="1" x14ac:dyDescent="0.25">
      <c r="A13" s="2"/>
      <c r="B13" s="3" t="s">
        <v>10</v>
      </c>
      <c r="C13" s="864" t="s">
        <v>347</v>
      </c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5"/>
      <c r="Q13" s="416"/>
    </row>
    <row r="14" spans="1:17" ht="12.75" customHeight="1" x14ac:dyDescent="0.25">
      <c r="A14" s="8"/>
      <c r="B14" s="9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5"/>
      <c r="Q14" s="416"/>
    </row>
    <row r="15" spans="1:17" s="10" customFormat="1" ht="12.75" customHeight="1" x14ac:dyDescent="0.25">
      <c r="A15" s="836" t="s">
        <v>11</v>
      </c>
      <c r="B15" s="839" t="s">
        <v>12</v>
      </c>
      <c r="C15" s="841" t="s">
        <v>294</v>
      </c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3"/>
      <c r="Q15" s="417"/>
    </row>
    <row r="16" spans="1:17" s="10" customFormat="1" ht="12.75" customHeight="1" x14ac:dyDescent="0.25">
      <c r="A16" s="837"/>
      <c r="B16" s="840"/>
      <c r="C16" s="844" t="s">
        <v>13</v>
      </c>
      <c r="D16" s="846" t="s">
        <v>311</v>
      </c>
      <c r="E16" s="848" t="s">
        <v>312</v>
      </c>
      <c r="F16" s="877" t="s">
        <v>14</v>
      </c>
      <c r="G16" s="853" t="s">
        <v>313</v>
      </c>
      <c r="H16" s="878" t="s">
        <v>319</v>
      </c>
      <c r="I16" s="873" t="s">
        <v>308</v>
      </c>
      <c r="J16" s="874" t="s">
        <v>314</v>
      </c>
      <c r="K16" s="875" t="s">
        <v>317</v>
      </c>
      <c r="L16" s="879" t="s">
        <v>15</v>
      </c>
      <c r="M16" s="860" t="s">
        <v>315</v>
      </c>
      <c r="N16" s="862" t="s">
        <v>316</v>
      </c>
      <c r="O16" s="856" t="s">
        <v>16</v>
      </c>
      <c r="P16" s="858" t="s">
        <v>318</v>
      </c>
    </row>
    <row r="17" spans="1:16" s="11" customFormat="1" ht="71.25" customHeight="1" thickBot="1" x14ac:dyDescent="0.3">
      <c r="A17" s="838"/>
      <c r="B17" s="840"/>
      <c r="C17" s="845"/>
      <c r="D17" s="847"/>
      <c r="E17" s="849"/>
      <c r="F17" s="851"/>
      <c r="G17" s="853"/>
      <c r="H17" s="878"/>
      <c r="I17" s="873"/>
      <c r="J17" s="833"/>
      <c r="K17" s="876"/>
      <c r="L17" s="880"/>
      <c r="M17" s="861"/>
      <c r="N17" s="863"/>
      <c r="O17" s="857"/>
      <c r="P17" s="859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208">
        <v>4</v>
      </c>
      <c r="E18" s="369">
        <v>5</v>
      </c>
      <c r="F18" s="12">
        <v>6</v>
      </c>
      <c r="G18" s="208">
        <v>7</v>
      </c>
      <c r="H18" s="194">
        <v>8</v>
      </c>
      <c r="I18" s="12">
        <v>9</v>
      </c>
      <c r="J18" s="243">
        <v>10</v>
      </c>
      <c r="K18" s="369">
        <v>11</v>
      </c>
      <c r="L18" s="12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21" customFormat="1" x14ac:dyDescent="0.25">
      <c r="A19" s="16"/>
      <c r="B19" s="17" t="s">
        <v>18</v>
      </c>
      <c r="C19" s="18"/>
      <c r="D19" s="209"/>
      <c r="E19" s="370"/>
      <c r="F19" s="97"/>
      <c r="G19" s="209"/>
      <c r="H19" s="373"/>
      <c r="I19" s="97"/>
      <c r="J19" s="244"/>
      <c r="K19" s="370"/>
      <c r="L19" s="97"/>
      <c r="M19" s="309"/>
      <c r="N19" s="19"/>
      <c r="O19" s="352"/>
      <c r="P19" s="20"/>
    </row>
    <row r="20" spans="1:16" s="21" customFormat="1" ht="12.75" thickBot="1" x14ac:dyDescent="0.3">
      <c r="A20" s="22"/>
      <c r="B20" s="23" t="s">
        <v>19</v>
      </c>
      <c r="C20" s="24">
        <f>F20+I20+L20+O20</f>
        <v>1567575</v>
      </c>
      <c r="D20" s="210">
        <f>SUM(D21,D24,D25,D41,D43)</f>
        <v>981427</v>
      </c>
      <c r="E20" s="371">
        <f t="shared" ref="E20:F20" si="0">SUM(E21,E24,E25,E41,E43)</f>
        <v>0</v>
      </c>
      <c r="F20" s="398">
        <f t="shared" si="0"/>
        <v>981427</v>
      </c>
      <c r="G20" s="210">
        <f>SUM(G21,G24,G43)</f>
        <v>554965</v>
      </c>
      <c r="H20" s="195">
        <f t="shared" ref="H20:I20" si="1">SUM(H21,H24,H43)</f>
        <v>0</v>
      </c>
      <c r="I20" s="398">
        <f t="shared" si="1"/>
        <v>554965</v>
      </c>
      <c r="J20" s="245">
        <f>SUM(J21,J26,J43)</f>
        <v>31182</v>
      </c>
      <c r="K20" s="371">
        <f t="shared" ref="K20:L20" si="2">SUM(K21,K26,K43)</f>
        <v>0</v>
      </c>
      <c r="L20" s="398">
        <f t="shared" si="2"/>
        <v>31182</v>
      </c>
      <c r="M20" s="24">
        <f>SUM(M21,M45)</f>
        <v>1</v>
      </c>
      <c r="N20" s="25">
        <f t="shared" ref="N20:O20" si="3">SUM(N21,N45)</f>
        <v>0</v>
      </c>
      <c r="O20" s="26">
        <f t="shared" si="3"/>
        <v>1</v>
      </c>
      <c r="P20" s="329"/>
    </row>
    <row r="21" spans="1:16" ht="12.75" thickTop="1" x14ac:dyDescent="0.25">
      <c r="A21" s="27"/>
      <c r="B21" s="28" t="s">
        <v>20</v>
      </c>
      <c r="C21" s="29">
        <f t="shared" ref="C21:C84" si="4">F21+I21+L21+O21</f>
        <v>1179</v>
      </c>
      <c r="D21" s="211">
        <f>SUM(D22:D23)</f>
        <v>0</v>
      </c>
      <c r="E21" s="372">
        <f t="shared" ref="E21" si="5">SUM(E22:E23)</f>
        <v>0</v>
      </c>
      <c r="F21" s="399">
        <f>SUM(F22:F23)</f>
        <v>0</v>
      </c>
      <c r="G21" s="211">
        <f>SUM(G22:G23)</f>
        <v>0</v>
      </c>
      <c r="H21" s="196">
        <f t="shared" ref="H21:I21" si="6">SUM(H22:H23)</f>
        <v>0</v>
      </c>
      <c r="I21" s="399">
        <f t="shared" si="6"/>
        <v>0</v>
      </c>
      <c r="J21" s="246">
        <f>SUM(J22:J23)</f>
        <v>1178</v>
      </c>
      <c r="K21" s="372">
        <f t="shared" ref="K21:L21" si="7">SUM(K22:K23)</f>
        <v>0</v>
      </c>
      <c r="L21" s="399">
        <f t="shared" si="7"/>
        <v>1178</v>
      </c>
      <c r="M21" s="29">
        <f>SUM(M22:M23)</f>
        <v>1</v>
      </c>
      <c r="N21" s="30">
        <f t="shared" ref="N21:O21" si="8">SUM(N22:N23)</f>
        <v>0</v>
      </c>
      <c r="O21" s="31">
        <f t="shared" si="8"/>
        <v>1</v>
      </c>
      <c r="P21" s="330"/>
    </row>
    <row r="22" spans="1:16" s="464" customFormat="1" x14ac:dyDescent="0.25">
      <c r="A22" s="484"/>
      <c r="B22" s="485" t="s">
        <v>21</v>
      </c>
      <c r="C22" s="486">
        <f t="shared" si="4"/>
        <v>348</v>
      </c>
      <c r="D22" s="487"/>
      <c r="E22" s="536"/>
      <c r="F22" s="548">
        <f>D22+E22</f>
        <v>0</v>
      </c>
      <c r="G22" s="487"/>
      <c r="H22" s="538"/>
      <c r="I22" s="548">
        <f>G22+H22</f>
        <v>0</v>
      </c>
      <c r="J22" s="489">
        <v>348</v>
      </c>
      <c r="K22" s="536"/>
      <c r="L22" s="548">
        <f>J22+K22</f>
        <v>348</v>
      </c>
      <c r="M22" s="491"/>
      <c r="N22" s="488"/>
      <c r="O22" s="490">
        <f>M22+N22</f>
        <v>0</v>
      </c>
      <c r="P22" s="492"/>
    </row>
    <row r="23" spans="1:16" s="464" customFormat="1" x14ac:dyDescent="0.25">
      <c r="A23" s="420"/>
      <c r="B23" s="421" t="s">
        <v>22</v>
      </c>
      <c r="C23" s="422">
        <f t="shared" si="4"/>
        <v>831</v>
      </c>
      <c r="D23" s="423"/>
      <c r="E23" s="508"/>
      <c r="F23" s="526">
        <f>D23+E23</f>
        <v>0</v>
      </c>
      <c r="G23" s="423"/>
      <c r="H23" s="510"/>
      <c r="I23" s="528">
        <f>G23+H23</f>
        <v>0</v>
      </c>
      <c r="J23" s="425">
        <v>830</v>
      </c>
      <c r="K23" s="508"/>
      <c r="L23" s="528">
        <f>J23+K23</f>
        <v>830</v>
      </c>
      <c r="M23" s="427">
        <v>1</v>
      </c>
      <c r="N23" s="424"/>
      <c r="O23" s="426">
        <f>M23+N23</f>
        <v>1</v>
      </c>
      <c r="P23" s="493"/>
    </row>
    <row r="24" spans="1:16" s="21" customFormat="1" ht="24.75" thickBot="1" x14ac:dyDescent="0.3">
      <c r="A24" s="41">
        <v>19300</v>
      </c>
      <c r="B24" s="41" t="s">
        <v>304</v>
      </c>
      <c r="C24" s="42">
        <f>F24+I24</f>
        <v>1536392</v>
      </c>
      <c r="D24" s="214">
        <v>981427</v>
      </c>
      <c r="E24" s="537"/>
      <c r="F24" s="549">
        <f>D24+E24</f>
        <v>981427</v>
      </c>
      <c r="G24" s="214">
        <v>554965</v>
      </c>
      <c r="H24" s="539"/>
      <c r="I24" s="549">
        <f>G24+H24</f>
        <v>554965</v>
      </c>
      <c r="J24" s="286" t="s">
        <v>23</v>
      </c>
      <c r="K24" s="540" t="s">
        <v>23</v>
      </c>
      <c r="L24" s="550" t="s">
        <v>23</v>
      </c>
      <c r="M24" s="311" t="s">
        <v>23</v>
      </c>
      <c r="N24" s="44" t="s">
        <v>23</v>
      </c>
      <c r="O24" s="45" t="s">
        <v>23</v>
      </c>
      <c r="P24" s="494"/>
    </row>
    <row r="25" spans="1:16" s="21" customFormat="1" ht="24.75" hidden="1" thickTop="1" x14ac:dyDescent="0.25">
      <c r="A25" s="185"/>
      <c r="B25" s="46" t="s">
        <v>24</v>
      </c>
      <c r="C25" s="47">
        <f>F25</f>
        <v>0</v>
      </c>
      <c r="D25" s="215"/>
      <c r="E25" s="437"/>
      <c r="F25" s="281">
        <f>D25+E25</f>
        <v>0</v>
      </c>
      <c r="G25" s="216" t="s">
        <v>23</v>
      </c>
      <c r="H25" s="250" t="s">
        <v>23</v>
      </c>
      <c r="I25" s="49" t="s">
        <v>23</v>
      </c>
      <c r="J25" s="250" t="s">
        <v>23</v>
      </c>
      <c r="K25" s="48" t="s">
        <v>23</v>
      </c>
      <c r="L25" s="293" t="s">
        <v>23</v>
      </c>
      <c r="M25" s="312" t="s">
        <v>23</v>
      </c>
      <c r="N25" s="48" t="s">
        <v>23</v>
      </c>
      <c r="O25" s="49" t="s">
        <v>23</v>
      </c>
      <c r="P25" s="332"/>
    </row>
    <row r="26" spans="1:16" s="21" customFormat="1" ht="36.75" thickTop="1" x14ac:dyDescent="0.25">
      <c r="A26" s="46">
        <v>21300</v>
      </c>
      <c r="B26" s="46" t="s">
        <v>305</v>
      </c>
      <c r="C26" s="47">
        <f>L26</f>
        <v>28577</v>
      </c>
      <c r="D26" s="216" t="s">
        <v>23</v>
      </c>
      <c r="E26" s="377" t="s">
        <v>23</v>
      </c>
      <c r="F26" s="403" t="s">
        <v>23</v>
      </c>
      <c r="G26" s="216" t="s">
        <v>23</v>
      </c>
      <c r="H26" s="293" t="s">
        <v>23</v>
      </c>
      <c r="I26" s="403" t="s">
        <v>23</v>
      </c>
      <c r="J26" s="106">
        <f>SUM(J27,J31,J33,J36)</f>
        <v>28577</v>
      </c>
      <c r="K26" s="387">
        <f t="shared" ref="K26:L26" si="9">SUM(K27,K31,K33,K36)</f>
        <v>0</v>
      </c>
      <c r="L26" s="402">
        <f t="shared" si="9"/>
        <v>28577</v>
      </c>
      <c r="M26" s="312" t="s">
        <v>23</v>
      </c>
      <c r="N26" s="48" t="s">
        <v>23</v>
      </c>
      <c r="O26" s="49" t="s">
        <v>23</v>
      </c>
      <c r="P26" s="332"/>
    </row>
    <row r="27" spans="1:16" s="21" customFormat="1" ht="24" hidden="1" x14ac:dyDescent="0.25">
      <c r="A27" s="51">
        <v>21350</v>
      </c>
      <c r="B27" s="46" t="s">
        <v>25</v>
      </c>
      <c r="C27" s="47">
        <f t="shared" ref="C27:C40" si="10">L27</f>
        <v>0</v>
      </c>
      <c r="D27" s="216" t="s">
        <v>23</v>
      </c>
      <c r="E27" s="48" t="s">
        <v>23</v>
      </c>
      <c r="F27" s="273" t="s">
        <v>23</v>
      </c>
      <c r="G27" s="216" t="s">
        <v>23</v>
      </c>
      <c r="H27" s="250" t="s">
        <v>23</v>
      </c>
      <c r="I27" s="49" t="s">
        <v>23</v>
      </c>
      <c r="J27" s="106">
        <f>SUM(J28:J30)</f>
        <v>0</v>
      </c>
      <c r="K27" s="50">
        <f t="shared" ref="K27:L27" si="11">SUM(K28:K30)</f>
        <v>0</v>
      </c>
      <c r="L27" s="126">
        <f t="shared" si="11"/>
        <v>0</v>
      </c>
      <c r="M27" s="312" t="s">
        <v>23</v>
      </c>
      <c r="N27" s="48" t="s">
        <v>23</v>
      </c>
      <c r="O27" s="49" t="s">
        <v>23</v>
      </c>
      <c r="P27" s="332"/>
    </row>
    <row r="28" spans="1:16" hidden="1" x14ac:dyDescent="0.25">
      <c r="A28" s="32">
        <v>21351</v>
      </c>
      <c r="B28" s="52" t="s">
        <v>26</v>
      </c>
      <c r="C28" s="53">
        <f t="shared" si="10"/>
        <v>0</v>
      </c>
      <c r="D28" s="217" t="s">
        <v>23</v>
      </c>
      <c r="E28" s="54" t="s">
        <v>23</v>
      </c>
      <c r="F28" s="274" t="s">
        <v>23</v>
      </c>
      <c r="G28" s="217" t="s">
        <v>23</v>
      </c>
      <c r="H28" s="251" t="s">
        <v>23</v>
      </c>
      <c r="I28" s="56" t="s">
        <v>23</v>
      </c>
      <c r="J28" s="260"/>
      <c r="K28" s="55"/>
      <c r="L28" s="197">
        <f>J28+K28</f>
        <v>0</v>
      </c>
      <c r="M28" s="313" t="s">
        <v>23</v>
      </c>
      <c r="N28" s="54" t="s">
        <v>23</v>
      </c>
      <c r="O28" s="56" t="s">
        <v>23</v>
      </c>
      <c r="P28" s="333"/>
    </row>
    <row r="29" spans="1:16" hidden="1" x14ac:dyDescent="0.25">
      <c r="A29" s="37">
        <v>21352</v>
      </c>
      <c r="B29" s="57" t="s">
        <v>27</v>
      </c>
      <c r="C29" s="58">
        <f t="shared" si="10"/>
        <v>0</v>
      </c>
      <c r="D29" s="218" t="s">
        <v>23</v>
      </c>
      <c r="E29" s="59" t="s">
        <v>23</v>
      </c>
      <c r="F29" s="275" t="s">
        <v>23</v>
      </c>
      <c r="G29" s="218" t="s">
        <v>23</v>
      </c>
      <c r="H29" s="252" t="s">
        <v>23</v>
      </c>
      <c r="I29" s="61" t="s">
        <v>23</v>
      </c>
      <c r="J29" s="261"/>
      <c r="K29" s="60"/>
      <c r="L29" s="198">
        <f>J29+K29</f>
        <v>0</v>
      </c>
      <c r="M29" s="314" t="s">
        <v>23</v>
      </c>
      <c r="N29" s="59" t="s">
        <v>23</v>
      </c>
      <c r="O29" s="61" t="s">
        <v>23</v>
      </c>
      <c r="P29" s="334"/>
    </row>
    <row r="30" spans="1:16" ht="24" hidden="1" x14ac:dyDescent="0.25">
      <c r="A30" s="37">
        <v>21359</v>
      </c>
      <c r="B30" s="57" t="s">
        <v>28</v>
      </c>
      <c r="C30" s="58">
        <f t="shared" si="10"/>
        <v>0</v>
      </c>
      <c r="D30" s="218" t="s">
        <v>23</v>
      </c>
      <c r="E30" s="59" t="s">
        <v>23</v>
      </c>
      <c r="F30" s="275" t="s">
        <v>23</v>
      </c>
      <c r="G30" s="218" t="s">
        <v>23</v>
      </c>
      <c r="H30" s="252" t="s">
        <v>23</v>
      </c>
      <c r="I30" s="61" t="s">
        <v>23</v>
      </c>
      <c r="J30" s="261"/>
      <c r="K30" s="60"/>
      <c r="L30" s="198">
        <f>J30+K30</f>
        <v>0</v>
      </c>
      <c r="M30" s="314" t="s">
        <v>23</v>
      </c>
      <c r="N30" s="59" t="s">
        <v>23</v>
      </c>
      <c r="O30" s="61" t="s">
        <v>23</v>
      </c>
      <c r="P30" s="334"/>
    </row>
    <row r="31" spans="1:16" s="21" customFormat="1" ht="36" hidden="1" x14ac:dyDescent="0.25">
      <c r="A31" s="51">
        <v>21370</v>
      </c>
      <c r="B31" s="46" t="s">
        <v>29</v>
      </c>
      <c r="C31" s="47">
        <f t="shared" si="10"/>
        <v>0</v>
      </c>
      <c r="D31" s="216" t="s">
        <v>23</v>
      </c>
      <c r="E31" s="48" t="s">
        <v>23</v>
      </c>
      <c r="F31" s="273" t="s">
        <v>23</v>
      </c>
      <c r="G31" s="216" t="s">
        <v>23</v>
      </c>
      <c r="H31" s="250" t="s">
        <v>23</v>
      </c>
      <c r="I31" s="49" t="s">
        <v>23</v>
      </c>
      <c r="J31" s="106">
        <f>SUM(J32)</f>
        <v>0</v>
      </c>
      <c r="K31" s="50">
        <f t="shared" ref="K31:L31" si="12">SUM(K32)</f>
        <v>0</v>
      </c>
      <c r="L31" s="126">
        <f t="shared" si="12"/>
        <v>0</v>
      </c>
      <c r="M31" s="312" t="s">
        <v>23</v>
      </c>
      <c r="N31" s="48" t="s">
        <v>23</v>
      </c>
      <c r="O31" s="49" t="s">
        <v>23</v>
      </c>
      <c r="P31" s="332"/>
    </row>
    <row r="32" spans="1:16" ht="36" hidden="1" x14ac:dyDescent="0.25">
      <c r="A32" s="62">
        <v>21379</v>
      </c>
      <c r="B32" s="63" t="s">
        <v>30</v>
      </c>
      <c r="C32" s="64">
        <f t="shared" si="10"/>
        <v>0</v>
      </c>
      <c r="D32" s="219" t="s">
        <v>23</v>
      </c>
      <c r="E32" s="65" t="s">
        <v>23</v>
      </c>
      <c r="F32" s="71" t="s">
        <v>23</v>
      </c>
      <c r="G32" s="219" t="s">
        <v>23</v>
      </c>
      <c r="H32" s="253" t="s">
        <v>23</v>
      </c>
      <c r="I32" s="67" t="s">
        <v>23</v>
      </c>
      <c r="J32" s="269"/>
      <c r="K32" s="66"/>
      <c r="L32" s="356">
        <f>J32+K32</f>
        <v>0</v>
      </c>
      <c r="M32" s="315" t="s">
        <v>23</v>
      </c>
      <c r="N32" s="65" t="s">
        <v>23</v>
      </c>
      <c r="O32" s="67" t="s">
        <v>23</v>
      </c>
      <c r="P32" s="335"/>
    </row>
    <row r="33" spans="1:16" s="21" customFormat="1" x14ac:dyDescent="0.25">
      <c r="A33" s="51">
        <v>21380</v>
      </c>
      <c r="B33" s="46" t="s">
        <v>31</v>
      </c>
      <c r="C33" s="47">
        <f t="shared" si="10"/>
        <v>7000</v>
      </c>
      <c r="D33" s="216" t="s">
        <v>23</v>
      </c>
      <c r="E33" s="377" t="s">
        <v>23</v>
      </c>
      <c r="F33" s="403" t="s">
        <v>23</v>
      </c>
      <c r="G33" s="216" t="s">
        <v>23</v>
      </c>
      <c r="H33" s="293" t="s">
        <v>23</v>
      </c>
      <c r="I33" s="403" t="s">
        <v>23</v>
      </c>
      <c r="J33" s="106">
        <f>SUM(J34:J35)</f>
        <v>7000</v>
      </c>
      <c r="K33" s="387">
        <f t="shared" ref="K33:L33" si="13">SUM(K34:K35)</f>
        <v>0</v>
      </c>
      <c r="L33" s="402">
        <f t="shared" si="13"/>
        <v>7000</v>
      </c>
      <c r="M33" s="312" t="s">
        <v>23</v>
      </c>
      <c r="N33" s="48" t="s">
        <v>23</v>
      </c>
      <c r="O33" s="49" t="s">
        <v>23</v>
      </c>
      <c r="P33" s="332"/>
    </row>
    <row r="34" spans="1:16" x14ac:dyDescent="0.25">
      <c r="A34" s="33">
        <v>21381</v>
      </c>
      <c r="B34" s="52" t="s">
        <v>306</v>
      </c>
      <c r="C34" s="53">
        <f t="shared" si="10"/>
        <v>7000</v>
      </c>
      <c r="D34" s="217" t="s">
        <v>23</v>
      </c>
      <c r="E34" s="541" t="s">
        <v>23</v>
      </c>
      <c r="F34" s="551" t="s">
        <v>23</v>
      </c>
      <c r="G34" s="217" t="s">
        <v>23</v>
      </c>
      <c r="H34" s="542" t="s">
        <v>23</v>
      </c>
      <c r="I34" s="551" t="s">
        <v>23</v>
      </c>
      <c r="J34" s="260">
        <v>7000</v>
      </c>
      <c r="K34" s="393"/>
      <c r="L34" s="552">
        <f>J34+K34</f>
        <v>7000</v>
      </c>
      <c r="M34" s="313" t="s">
        <v>23</v>
      </c>
      <c r="N34" s="54" t="s">
        <v>23</v>
      </c>
      <c r="O34" s="56" t="s">
        <v>23</v>
      </c>
      <c r="P34" s="333"/>
    </row>
    <row r="35" spans="1:16" ht="24" hidden="1" x14ac:dyDescent="0.25">
      <c r="A35" s="38">
        <v>21383</v>
      </c>
      <c r="B35" s="57" t="s">
        <v>32</v>
      </c>
      <c r="C35" s="58">
        <f t="shared" si="10"/>
        <v>0</v>
      </c>
      <c r="D35" s="218" t="s">
        <v>23</v>
      </c>
      <c r="E35" s="59" t="s">
        <v>23</v>
      </c>
      <c r="F35" s="275" t="s">
        <v>23</v>
      </c>
      <c r="G35" s="218" t="s">
        <v>23</v>
      </c>
      <c r="H35" s="252" t="s">
        <v>23</v>
      </c>
      <c r="I35" s="61" t="s">
        <v>23</v>
      </c>
      <c r="J35" s="261"/>
      <c r="K35" s="60"/>
      <c r="L35" s="198">
        <f>J35+K35</f>
        <v>0</v>
      </c>
      <c r="M35" s="314" t="s">
        <v>23</v>
      </c>
      <c r="N35" s="59" t="s">
        <v>23</v>
      </c>
      <c r="O35" s="61" t="s">
        <v>23</v>
      </c>
      <c r="P35" s="334"/>
    </row>
    <row r="36" spans="1:16" s="21" customFormat="1" ht="25.5" customHeight="1" x14ac:dyDescent="0.25">
      <c r="A36" s="51">
        <v>21390</v>
      </c>
      <c r="B36" s="46" t="s">
        <v>307</v>
      </c>
      <c r="C36" s="47">
        <f t="shared" si="10"/>
        <v>21577</v>
      </c>
      <c r="D36" s="216" t="s">
        <v>23</v>
      </c>
      <c r="E36" s="377" t="s">
        <v>23</v>
      </c>
      <c r="F36" s="403" t="s">
        <v>23</v>
      </c>
      <c r="G36" s="216" t="s">
        <v>23</v>
      </c>
      <c r="H36" s="293" t="s">
        <v>23</v>
      </c>
      <c r="I36" s="403" t="s">
        <v>23</v>
      </c>
      <c r="J36" s="106">
        <f>SUM(J37:J40)</f>
        <v>21577</v>
      </c>
      <c r="K36" s="387">
        <f t="shared" ref="K36:L36" si="14">SUM(K37:K40)</f>
        <v>0</v>
      </c>
      <c r="L36" s="402">
        <f t="shared" si="14"/>
        <v>21577</v>
      </c>
      <c r="M36" s="312" t="s">
        <v>23</v>
      </c>
      <c r="N36" s="48" t="s">
        <v>23</v>
      </c>
      <c r="O36" s="49" t="s">
        <v>23</v>
      </c>
      <c r="P36" s="332"/>
    </row>
    <row r="37" spans="1:16" ht="24" hidden="1" x14ac:dyDescent="0.25">
      <c r="A37" s="33">
        <v>21391</v>
      </c>
      <c r="B37" s="52" t="s">
        <v>33</v>
      </c>
      <c r="C37" s="53">
        <f t="shared" si="10"/>
        <v>0</v>
      </c>
      <c r="D37" s="217" t="s">
        <v>23</v>
      </c>
      <c r="E37" s="54" t="s">
        <v>23</v>
      </c>
      <c r="F37" s="274" t="s">
        <v>23</v>
      </c>
      <c r="G37" s="217" t="s">
        <v>23</v>
      </c>
      <c r="H37" s="251" t="s">
        <v>23</v>
      </c>
      <c r="I37" s="56" t="s">
        <v>23</v>
      </c>
      <c r="J37" s="260"/>
      <c r="K37" s="55"/>
      <c r="L37" s="197">
        <f>J37+K37</f>
        <v>0</v>
      </c>
      <c r="M37" s="313" t="s">
        <v>23</v>
      </c>
      <c r="N37" s="54" t="s">
        <v>23</v>
      </c>
      <c r="O37" s="56" t="s">
        <v>23</v>
      </c>
      <c r="P37" s="333"/>
    </row>
    <row r="38" spans="1:16" hidden="1" x14ac:dyDescent="0.25">
      <c r="A38" s="38">
        <v>21393</v>
      </c>
      <c r="B38" s="57" t="s">
        <v>34</v>
      </c>
      <c r="C38" s="58">
        <f t="shared" si="10"/>
        <v>0</v>
      </c>
      <c r="D38" s="218" t="s">
        <v>23</v>
      </c>
      <c r="E38" s="59" t="s">
        <v>23</v>
      </c>
      <c r="F38" s="275" t="s">
        <v>23</v>
      </c>
      <c r="G38" s="218" t="s">
        <v>23</v>
      </c>
      <c r="H38" s="252" t="s">
        <v>23</v>
      </c>
      <c r="I38" s="61" t="s">
        <v>23</v>
      </c>
      <c r="J38" s="261"/>
      <c r="K38" s="60"/>
      <c r="L38" s="198">
        <f>J38+K38</f>
        <v>0</v>
      </c>
      <c r="M38" s="314" t="s">
        <v>23</v>
      </c>
      <c r="N38" s="59" t="s">
        <v>23</v>
      </c>
      <c r="O38" s="61" t="s">
        <v>23</v>
      </c>
      <c r="P38" s="334"/>
    </row>
    <row r="39" spans="1:16" hidden="1" x14ac:dyDescent="0.25">
      <c r="A39" s="38">
        <v>21395</v>
      </c>
      <c r="B39" s="57" t="s">
        <v>35</v>
      </c>
      <c r="C39" s="58">
        <f t="shared" si="10"/>
        <v>0</v>
      </c>
      <c r="D39" s="218" t="s">
        <v>23</v>
      </c>
      <c r="E39" s="59" t="s">
        <v>23</v>
      </c>
      <c r="F39" s="275" t="s">
        <v>23</v>
      </c>
      <c r="G39" s="218" t="s">
        <v>23</v>
      </c>
      <c r="H39" s="252" t="s">
        <v>23</v>
      </c>
      <c r="I39" s="61" t="s">
        <v>23</v>
      </c>
      <c r="J39" s="261"/>
      <c r="K39" s="60"/>
      <c r="L39" s="198">
        <f>J39+K39</f>
        <v>0</v>
      </c>
      <c r="M39" s="314" t="s">
        <v>23</v>
      </c>
      <c r="N39" s="59" t="s">
        <v>23</v>
      </c>
      <c r="O39" s="61" t="s">
        <v>23</v>
      </c>
      <c r="P39" s="334"/>
    </row>
    <row r="40" spans="1:16" ht="24" x14ac:dyDescent="0.25">
      <c r="A40" s="495">
        <v>21399</v>
      </c>
      <c r="B40" s="496" t="s">
        <v>36</v>
      </c>
      <c r="C40" s="497">
        <f t="shared" si="10"/>
        <v>21577</v>
      </c>
      <c r="D40" s="498" t="s">
        <v>23</v>
      </c>
      <c r="E40" s="543" t="s">
        <v>23</v>
      </c>
      <c r="F40" s="553" t="s">
        <v>23</v>
      </c>
      <c r="G40" s="498" t="s">
        <v>23</v>
      </c>
      <c r="H40" s="544" t="s">
        <v>23</v>
      </c>
      <c r="I40" s="553" t="s">
        <v>23</v>
      </c>
      <c r="J40" s="501">
        <v>21577</v>
      </c>
      <c r="K40" s="545"/>
      <c r="L40" s="554">
        <f>J40+K40</f>
        <v>21577</v>
      </c>
      <c r="M40" s="502" t="s">
        <v>23</v>
      </c>
      <c r="N40" s="499" t="s">
        <v>23</v>
      </c>
      <c r="O40" s="500" t="s">
        <v>23</v>
      </c>
      <c r="P40" s="503"/>
    </row>
    <row r="41" spans="1:16" s="21" customFormat="1" ht="26.25" hidden="1" customHeight="1" x14ac:dyDescent="0.25">
      <c r="A41" s="191">
        <v>21420</v>
      </c>
      <c r="B41" s="192" t="s">
        <v>37</v>
      </c>
      <c r="C41" s="82">
        <f>F41</f>
        <v>0</v>
      </c>
      <c r="D41" s="79">
        <f>SUM(D42)</f>
        <v>0</v>
      </c>
      <c r="E41" s="168">
        <f t="shared" ref="E41:F41" si="15">SUM(E42)</f>
        <v>0</v>
      </c>
      <c r="F41" s="277">
        <f t="shared" si="15"/>
        <v>0</v>
      </c>
      <c r="G41" s="222" t="s">
        <v>23</v>
      </c>
      <c r="H41" s="255" t="s">
        <v>23</v>
      </c>
      <c r="I41" s="187" t="s">
        <v>23</v>
      </c>
      <c r="J41" s="255" t="s">
        <v>23</v>
      </c>
      <c r="K41" s="80" t="s">
        <v>23</v>
      </c>
      <c r="L41" s="294" t="s">
        <v>23</v>
      </c>
      <c r="M41" s="317" t="s">
        <v>23</v>
      </c>
      <c r="N41" s="80" t="s">
        <v>23</v>
      </c>
      <c r="O41" s="187" t="s">
        <v>23</v>
      </c>
      <c r="P41" s="337"/>
    </row>
    <row r="42" spans="1:16" s="21" customFormat="1" ht="26.25" hidden="1" customHeight="1" x14ac:dyDescent="0.25">
      <c r="A42" s="188">
        <v>21429</v>
      </c>
      <c r="B42" s="163" t="s">
        <v>310</v>
      </c>
      <c r="C42" s="164">
        <f>F42</f>
        <v>0</v>
      </c>
      <c r="D42" s="221"/>
      <c r="E42" s="193"/>
      <c r="F42" s="285">
        <f>D42+E42</f>
        <v>0</v>
      </c>
      <c r="G42" s="220" t="s">
        <v>23</v>
      </c>
      <c r="H42" s="254" t="s">
        <v>23</v>
      </c>
      <c r="I42" s="190" t="s">
        <v>23</v>
      </c>
      <c r="J42" s="254" t="s">
        <v>23</v>
      </c>
      <c r="K42" s="76" t="s">
        <v>23</v>
      </c>
      <c r="L42" s="295" t="s">
        <v>23</v>
      </c>
      <c r="M42" s="316" t="s">
        <v>23</v>
      </c>
      <c r="N42" s="76" t="s">
        <v>23</v>
      </c>
      <c r="O42" s="190" t="s">
        <v>23</v>
      </c>
      <c r="P42" s="336"/>
    </row>
    <row r="43" spans="1:16" s="21" customFormat="1" ht="24" x14ac:dyDescent="0.25">
      <c r="A43" s="51">
        <v>21490</v>
      </c>
      <c r="B43" s="46" t="s">
        <v>38</v>
      </c>
      <c r="C43" s="68">
        <f>F43+I43+L43</f>
        <v>1427</v>
      </c>
      <c r="D43" s="74">
        <f>D44</f>
        <v>0</v>
      </c>
      <c r="E43" s="513">
        <f t="shared" ref="E43:L43" si="16">E44</f>
        <v>0</v>
      </c>
      <c r="F43" s="530">
        <f t="shared" si="16"/>
        <v>0</v>
      </c>
      <c r="G43" s="74">
        <f t="shared" si="16"/>
        <v>0</v>
      </c>
      <c r="H43" s="201">
        <f t="shared" si="16"/>
        <v>0</v>
      </c>
      <c r="I43" s="530">
        <f t="shared" si="16"/>
        <v>0</v>
      </c>
      <c r="J43" s="202">
        <f t="shared" si="16"/>
        <v>1427</v>
      </c>
      <c r="K43" s="513">
        <f t="shared" si="16"/>
        <v>0</v>
      </c>
      <c r="L43" s="530">
        <f t="shared" si="16"/>
        <v>1427</v>
      </c>
      <c r="M43" s="312" t="s">
        <v>23</v>
      </c>
      <c r="N43" s="48" t="s">
        <v>23</v>
      </c>
      <c r="O43" s="49" t="s">
        <v>23</v>
      </c>
      <c r="P43" s="332"/>
    </row>
    <row r="44" spans="1:16" s="21" customFormat="1" ht="24" x14ac:dyDescent="0.25">
      <c r="A44" s="38">
        <v>21499</v>
      </c>
      <c r="B44" s="57" t="s">
        <v>39</v>
      </c>
      <c r="C44" s="206">
        <f>F44+I44+L44</f>
        <v>1427</v>
      </c>
      <c r="D44" s="296"/>
      <c r="E44" s="546"/>
      <c r="F44" s="555">
        <f>D44+E44</f>
        <v>0</v>
      </c>
      <c r="G44" s="296"/>
      <c r="H44" s="547"/>
      <c r="I44" s="556">
        <f>G44+H44</f>
        <v>0</v>
      </c>
      <c r="J44" s="297">
        <v>1427</v>
      </c>
      <c r="K44" s="546"/>
      <c r="L44" s="556">
        <f>J44+K44</f>
        <v>1427</v>
      </c>
      <c r="M44" s="315" t="s">
        <v>23</v>
      </c>
      <c r="N44" s="65" t="s">
        <v>23</v>
      </c>
      <c r="O44" s="67" t="s">
        <v>23</v>
      </c>
      <c r="P44" s="504"/>
    </row>
    <row r="45" spans="1:16" ht="12.75" hidden="1" customHeight="1" x14ac:dyDescent="0.25">
      <c r="A45" s="72">
        <v>23000</v>
      </c>
      <c r="B45" s="73" t="s">
        <v>40</v>
      </c>
      <c r="C45" s="68">
        <f>O45</f>
        <v>0</v>
      </c>
      <c r="D45" s="216" t="s">
        <v>23</v>
      </c>
      <c r="E45" s="48" t="s">
        <v>23</v>
      </c>
      <c r="F45" s="273" t="s">
        <v>23</v>
      </c>
      <c r="G45" s="216" t="s">
        <v>23</v>
      </c>
      <c r="H45" s="250" t="s">
        <v>23</v>
      </c>
      <c r="I45" s="49" t="s">
        <v>23</v>
      </c>
      <c r="J45" s="250" t="s">
        <v>23</v>
      </c>
      <c r="K45" s="48" t="s">
        <v>23</v>
      </c>
      <c r="L45" s="293" t="s">
        <v>23</v>
      </c>
      <c r="M45" s="68">
        <f>SUM(M46:M47)</f>
        <v>0</v>
      </c>
      <c r="N45" s="75">
        <f t="shared" ref="N45:O45" si="17">SUM(N46:N47)</f>
        <v>0</v>
      </c>
      <c r="O45" s="288">
        <f t="shared" si="17"/>
        <v>0</v>
      </c>
      <c r="P45" s="338"/>
    </row>
    <row r="46" spans="1:16" ht="24" hidden="1" x14ac:dyDescent="0.25">
      <c r="A46" s="77">
        <v>23410</v>
      </c>
      <c r="B46" s="78" t="s">
        <v>41</v>
      </c>
      <c r="C46" s="82">
        <f t="shared" ref="C46:C47" si="18">O46</f>
        <v>0</v>
      </c>
      <c r="D46" s="222" t="s">
        <v>23</v>
      </c>
      <c r="E46" s="80" t="s">
        <v>23</v>
      </c>
      <c r="F46" s="279" t="s">
        <v>23</v>
      </c>
      <c r="G46" s="222" t="s">
        <v>23</v>
      </c>
      <c r="H46" s="255" t="s">
        <v>23</v>
      </c>
      <c r="I46" s="187" t="s">
        <v>23</v>
      </c>
      <c r="J46" s="255" t="s">
        <v>23</v>
      </c>
      <c r="K46" s="80" t="s">
        <v>23</v>
      </c>
      <c r="L46" s="294" t="s">
        <v>23</v>
      </c>
      <c r="M46" s="318"/>
      <c r="N46" s="298"/>
      <c r="O46" s="169">
        <f>M46+N46</f>
        <v>0</v>
      </c>
      <c r="P46" s="81"/>
    </row>
    <row r="47" spans="1:16" ht="24" hidden="1" x14ac:dyDescent="0.25">
      <c r="A47" s="77">
        <v>23510</v>
      </c>
      <c r="B47" s="78" t="s">
        <v>42</v>
      </c>
      <c r="C47" s="82">
        <f t="shared" si="18"/>
        <v>0</v>
      </c>
      <c r="D47" s="222" t="s">
        <v>23</v>
      </c>
      <c r="E47" s="80" t="s">
        <v>23</v>
      </c>
      <c r="F47" s="279" t="s">
        <v>23</v>
      </c>
      <c r="G47" s="222" t="s">
        <v>23</v>
      </c>
      <c r="H47" s="255" t="s">
        <v>23</v>
      </c>
      <c r="I47" s="187" t="s">
        <v>23</v>
      </c>
      <c r="J47" s="255" t="s">
        <v>23</v>
      </c>
      <c r="K47" s="80" t="s">
        <v>23</v>
      </c>
      <c r="L47" s="294" t="s">
        <v>23</v>
      </c>
      <c r="M47" s="318"/>
      <c r="N47" s="298"/>
      <c r="O47" s="169">
        <f>M47+N47</f>
        <v>0</v>
      </c>
      <c r="P47" s="81"/>
    </row>
    <row r="48" spans="1:16" x14ac:dyDescent="0.25">
      <c r="A48" s="83"/>
      <c r="B48" s="78"/>
      <c r="C48" s="84"/>
      <c r="D48" s="358"/>
      <c r="E48" s="378"/>
      <c r="F48" s="404"/>
      <c r="G48" s="358"/>
      <c r="H48" s="383"/>
      <c r="I48" s="401"/>
      <c r="J48" s="362"/>
      <c r="K48" s="385"/>
      <c r="L48" s="409"/>
      <c r="M48" s="318"/>
      <c r="N48" s="298"/>
      <c r="O48" s="169"/>
      <c r="P48" s="81"/>
    </row>
    <row r="49" spans="1:16" s="21" customFormat="1" x14ac:dyDescent="0.25">
      <c r="A49" s="85"/>
      <c r="B49" s="86" t="s">
        <v>43</v>
      </c>
      <c r="C49" s="87"/>
      <c r="D49" s="359"/>
      <c r="E49" s="379"/>
      <c r="F49" s="405"/>
      <c r="G49" s="359"/>
      <c r="H49" s="384"/>
      <c r="I49" s="405"/>
      <c r="J49" s="361"/>
      <c r="K49" s="379"/>
      <c r="L49" s="405"/>
      <c r="M49" s="364"/>
      <c r="N49" s="360"/>
      <c r="O49" s="170"/>
      <c r="P49" s="339"/>
    </row>
    <row r="50" spans="1:16" s="21" customFormat="1" ht="12.75" thickBot="1" x14ac:dyDescent="0.3">
      <c r="A50" s="88"/>
      <c r="B50" s="22" t="s">
        <v>44</v>
      </c>
      <c r="C50" s="89">
        <f t="shared" si="4"/>
        <v>1567575</v>
      </c>
      <c r="D50" s="223">
        <f>SUM(D51,D283)</f>
        <v>981427</v>
      </c>
      <c r="E50" s="380">
        <f t="shared" ref="E50:F50" si="19">SUM(E51,E283)</f>
        <v>0</v>
      </c>
      <c r="F50" s="406">
        <f t="shared" si="19"/>
        <v>981427</v>
      </c>
      <c r="G50" s="223">
        <f>SUM(G51,G283)</f>
        <v>554965</v>
      </c>
      <c r="H50" s="179">
        <f t="shared" ref="H50:I50" si="20">SUM(H51,H283)</f>
        <v>0</v>
      </c>
      <c r="I50" s="406">
        <f t="shared" si="20"/>
        <v>554965</v>
      </c>
      <c r="J50" s="256">
        <f>SUM(J51,J283)</f>
        <v>31182</v>
      </c>
      <c r="K50" s="380">
        <f t="shared" ref="K50:L50" si="21">SUM(K51,K283)</f>
        <v>0</v>
      </c>
      <c r="L50" s="406">
        <f t="shared" si="21"/>
        <v>31182</v>
      </c>
      <c r="M50" s="89">
        <f>SUM(M51,M283)</f>
        <v>1</v>
      </c>
      <c r="N50" s="90">
        <f t="shared" ref="N50:O50" si="22">SUM(N51,N283)</f>
        <v>0</v>
      </c>
      <c r="O50" s="91">
        <f t="shared" si="22"/>
        <v>1</v>
      </c>
      <c r="P50" s="340"/>
    </row>
    <row r="51" spans="1:16" s="21" customFormat="1" ht="36.75" thickTop="1" x14ac:dyDescent="0.25">
      <c r="A51" s="92"/>
      <c r="B51" s="93" t="s">
        <v>45</v>
      </c>
      <c r="C51" s="94">
        <f t="shared" si="4"/>
        <v>1567575</v>
      </c>
      <c r="D51" s="224">
        <f>SUM(D52,D194)</f>
        <v>981427</v>
      </c>
      <c r="E51" s="381">
        <f t="shared" ref="E51:F51" si="23">SUM(E52,E194)</f>
        <v>0</v>
      </c>
      <c r="F51" s="407">
        <f t="shared" si="23"/>
        <v>981427</v>
      </c>
      <c r="G51" s="224">
        <f>SUM(G52,G194)</f>
        <v>554965</v>
      </c>
      <c r="H51" s="203">
        <f t="shared" ref="H51:I51" si="24">SUM(H52,H194)</f>
        <v>0</v>
      </c>
      <c r="I51" s="407">
        <f t="shared" si="24"/>
        <v>554965</v>
      </c>
      <c r="J51" s="257">
        <f>SUM(J52,J194)</f>
        <v>31182</v>
      </c>
      <c r="K51" s="381">
        <f t="shared" ref="K51:L51" si="25">SUM(K52,K194)</f>
        <v>0</v>
      </c>
      <c r="L51" s="407">
        <f t="shared" si="25"/>
        <v>31182</v>
      </c>
      <c r="M51" s="94">
        <f>SUM(M52,M194)</f>
        <v>1</v>
      </c>
      <c r="N51" s="95">
        <f t="shared" ref="N51:O51" si="26">SUM(N52,N194)</f>
        <v>0</v>
      </c>
      <c r="O51" s="96">
        <f t="shared" si="26"/>
        <v>1</v>
      </c>
      <c r="P51" s="341"/>
    </row>
    <row r="52" spans="1:16" s="21" customFormat="1" ht="24" x14ac:dyDescent="0.25">
      <c r="A52" s="97"/>
      <c r="B52" s="16" t="s">
        <v>46</v>
      </c>
      <c r="C52" s="98">
        <f t="shared" si="4"/>
        <v>1567275</v>
      </c>
      <c r="D52" s="225">
        <f>SUM(D53,D75,D173,D187)</f>
        <v>981427</v>
      </c>
      <c r="E52" s="382">
        <f t="shared" ref="E52:F52" si="27">SUM(E53,E75,E173,E187)</f>
        <v>0</v>
      </c>
      <c r="F52" s="408">
        <f t="shared" si="27"/>
        <v>981427</v>
      </c>
      <c r="G52" s="225">
        <f>SUM(G53,G75,G173,G187)</f>
        <v>554965</v>
      </c>
      <c r="H52" s="204">
        <f t="shared" ref="H52:I52" si="28">SUM(H53,H75,H173,H187)</f>
        <v>0</v>
      </c>
      <c r="I52" s="408">
        <f t="shared" si="28"/>
        <v>554965</v>
      </c>
      <c r="J52" s="258">
        <f>SUM(J53,J75,J173,J187)</f>
        <v>30882</v>
      </c>
      <c r="K52" s="382">
        <f t="shared" ref="K52:L52" si="29">SUM(K53,K75,K173,K187)</f>
        <v>0</v>
      </c>
      <c r="L52" s="408">
        <f t="shared" si="29"/>
        <v>30882</v>
      </c>
      <c r="M52" s="98">
        <f>SUM(M53,M75,M173,M187)</f>
        <v>1</v>
      </c>
      <c r="N52" s="99">
        <f t="shared" ref="N52:O52" si="30">SUM(N53,N75,N173,N187)</f>
        <v>0</v>
      </c>
      <c r="O52" s="100">
        <f t="shared" si="30"/>
        <v>1</v>
      </c>
      <c r="P52" s="342"/>
    </row>
    <row r="53" spans="1:16" s="21" customFormat="1" x14ac:dyDescent="0.25">
      <c r="A53" s="101">
        <v>1000</v>
      </c>
      <c r="B53" s="101" t="s">
        <v>47</v>
      </c>
      <c r="C53" s="102">
        <f t="shared" si="4"/>
        <v>1287392</v>
      </c>
      <c r="D53" s="226">
        <f>SUM(D54,D67)</f>
        <v>729296</v>
      </c>
      <c r="E53" s="386">
        <f t="shared" ref="E53:F53" si="31">SUM(E54,E67)</f>
        <v>350</v>
      </c>
      <c r="F53" s="410">
        <f t="shared" si="31"/>
        <v>729646</v>
      </c>
      <c r="G53" s="226">
        <f>SUM(G54,G67)</f>
        <v>554965</v>
      </c>
      <c r="H53" s="137">
        <f t="shared" ref="H53:I53" si="32">SUM(H54,H67)</f>
        <v>0</v>
      </c>
      <c r="I53" s="410">
        <f t="shared" si="32"/>
        <v>554965</v>
      </c>
      <c r="J53" s="259">
        <f>SUM(J54,J67)</f>
        <v>2781</v>
      </c>
      <c r="K53" s="386">
        <f t="shared" ref="K53:L53" si="33">SUM(K54,K67)</f>
        <v>0</v>
      </c>
      <c r="L53" s="410">
        <f t="shared" si="33"/>
        <v>2781</v>
      </c>
      <c r="M53" s="102">
        <f>SUM(M54,M67)</f>
        <v>0</v>
      </c>
      <c r="N53" s="103">
        <f t="shared" ref="N53:O53" si="34">SUM(N54,N67)</f>
        <v>0</v>
      </c>
      <c r="O53" s="104">
        <f t="shared" si="34"/>
        <v>0</v>
      </c>
      <c r="P53" s="343"/>
    </row>
    <row r="54" spans="1:16" x14ac:dyDescent="0.25">
      <c r="A54" s="46">
        <v>1100</v>
      </c>
      <c r="B54" s="105" t="s">
        <v>48</v>
      </c>
      <c r="C54" s="47">
        <f t="shared" si="4"/>
        <v>979361</v>
      </c>
      <c r="D54" s="227">
        <f>SUM(D55,D58,D66)</f>
        <v>532377</v>
      </c>
      <c r="E54" s="387">
        <f t="shared" ref="E54:F54" si="35">SUM(E55,E58,E66)</f>
        <v>0</v>
      </c>
      <c r="F54" s="402">
        <f t="shared" si="35"/>
        <v>532377</v>
      </c>
      <c r="G54" s="227">
        <f>SUM(G55,G58,G66)</f>
        <v>444829</v>
      </c>
      <c r="H54" s="126">
        <f t="shared" ref="H54:I54" si="36">SUM(H55,H58,H66)</f>
        <v>0</v>
      </c>
      <c r="I54" s="402">
        <f t="shared" si="36"/>
        <v>444829</v>
      </c>
      <c r="J54" s="106">
        <f>SUM(J55,J58,J66)</f>
        <v>2155</v>
      </c>
      <c r="K54" s="387">
        <f t="shared" ref="K54:L54" si="37">SUM(K55,K58,K66)</f>
        <v>0</v>
      </c>
      <c r="L54" s="402">
        <f t="shared" si="37"/>
        <v>2155</v>
      </c>
      <c r="M54" s="130">
        <f>SUM(M55,M58,M66)</f>
        <v>0</v>
      </c>
      <c r="N54" s="131">
        <f t="shared" ref="N54:O54" si="38">SUM(N55,N58,N66)</f>
        <v>0</v>
      </c>
      <c r="O54" s="289">
        <f t="shared" si="38"/>
        <v>0</v>
      </c>
      <c r="P54" s="344"/>
    </row>
    <row r="55" spans="1:16" x14ac:dyDescent="0.25">
      <c r="A55" s="107">
        <v>1110</v>
      </c>
      <c r="B55" s="78" t="s">
        <v>49</v>
      </c>
      <c r="C55" s="84">
        <f t="shared" si="4"/>
        <v>880117</v>
      </c>
      <c r="D55" s="132">
        <f>SUM(D56:D57)</f>
        <v>475247</v>
      </c>
      <c r="E55" s="516">
        <f t="shared" ref="E55:F55" si="39">SUM(E56:E57)</f>
        <v>0</v>
      </c>
      <c r="F55" s="533">
        <f t="shared" si="39"/>
        <v>475247</v>
      </c>
      <c r="G55" s="132">
        <f>SUM(G56:G57)</f>
        <v>402818</v>
      </c>
      <c r="H55" s="136">
        <f t="shared" ref="H55:I55" si="40">SUM(H56:H57)</f>
        <v>0</v>
      </c>
      <c r="I55" s="533">
        <f t="shared" si="40"/>
        <v>402818</v>
      </c>
      <c r="J55" s="205">
        <f>SUM(J56:J57)</f>
        <v>2052</v>
      </c>
      <c r="K55" s="516">
        <f t="shared" ref="K55:L55" si="41">SUM(K56:K57)</f>
        <v>0</v>
      </c>
      <c r="L55" s="533">
        <f t="shared" si="41"/>
        <v>2052</v>
      </c>
      <c r="M55" s="84">
        <f>SUM(M56:M57)</f>
        <v>0</v>
      </c>
      <c r="N55" s="108">
        <f t="shared" ref="N55:O55" si="42">SUM(N56:N57)</f>
        <v>0</v>
      </c>
      <c r="O55" s="109">
        <f t="shared" si="42"/>
        <v>0</v>
      </c>
      <c r="P55" s="116"/>
    </row>
    <row r="56" spans="1:16" hidden="1" x14ac:dyDescent="0.25">
      <c r="A56" s="33">
        <v>1111</v>
      </c>
      <c r="B56" s="52" t="s">
        <v>50</v>
      </c>
      <c r="C56" s="53">
        <f t="shared" si="4"/>
        <v>0</v>
      </c>
      <c r="D56" s="228"/>
      <c r="E56" s="55"/>
      <c r="F56" s="283">
        <f t="shared" ref="F56:F57" si="43">D56+E56</f>
        <v>0</v>
      </c>
      <c r="G56" s="228"/>
      <c r="H56" s="260"/>
      <c r="I56" s="120">
        <f t="shared" ref="I56:I57" si="44">G56+H56</f>
        <v>0</v>
      </c>
      <c r="J56" s="260"/>
      <c r="K56" s="55"/>
      <c r="L56" s="139">
        <f t="shared" ref="L56:L57" si="45">J56+K56</f>
        <v>0</v>
      </c>
      <c r="M56" s="319"/>
      <c r="N56" s="55"/>
      <c r="O56" s="120">
        <f>M56+N56</f>
        <v>0</v>
      </c>
      <c r="P56" s="110"/>
    </row>
    <row r="57" spans="1:16" s="464" customFormat="1" ht="24" customHeight="1" x14ac:dyDescent="0.25">
      <c r="A57" s="421">
        <v>1119</v>
      </c>
      <c r="B57" s="438" t="s">
        <v>51</v>
      </c>
      <c r="C57" s="447">
        <f t="shared" si="4"/>
        <v>880117</v>
      </c>
      <c r="D57" s="448">
        <v>475247</v>
      </c>
      <c r="E57" s="517"/>
      <c r="F57" s="526">
        <f t="shared" si="43"/>
        <v>475247</v>
      </c>
      <c r="G57" s="448">
        <v>402818</v>
      </c>
      <c r="H57" s="518"/>
      <c r="I57" s="526">
        <f t="shared" si="44"/>
        <v>402818</v>
      </c>
      <c r="J57" s="450">
        <v>2052</v>
      </c>
      <c r="K57" s="517"/>
      <c r="L57" s="526">
        <f t="shared" si="45"/>
        <v>2052</v>
      </c>
      <c r="M57" s="453"/>
      <c r="N57" s="449"/>
      <c r="O57" s="451">
        <f>M57+N57</f>
        <v>0</v>
      </c>
      <c r="P57" s="493"/>
    </row>
    <row r="58" spans="1:16" x14ac:dyDescent="0.25">
      <c r="A58" s="112">
        <v>1140</v>
      </c>
      <c r="B58" s="57" t="s">
        <v>295</v>
      </c>
      <c r="C58" s="58">
        <f t="shared" si="4"/>
        <v>99244</v>
      </c>
      <c r="D58" s="230">
        <f>SUM(D59:D65)</f>
        <v>57130</v>
      </c>
      <c r="E58" s="392">
        <f t="shared" ref="E58:F58" si="46">SUM(E59:E65)</f>
        <v>0</v>
      </c>
      <c r="F58" s="400">
        <f t="shared" si="46"/>
        <v>57130</v>
      </c>
      <c r="G58" s="230">
        <f>SUM(G59:G65)</f>
        <v>42011</v>
      </c>
      <c r="H58" s="135">
        <f t="shared" ref="H58:I58" si="47">SUM(H59:H65)</f>
        <v>0</v>
      </c>
      <c r="I58" s="400">
        <f t="shared" si="47"/>
        <v>42011</v>
      </c>
      <c r="J58" s="121">
        <f>SUM(J59:J65)</f>
        <v>103</v>
      </c>
      <c r="K58" s="392">
        <f t="shared" ref="K58:L58" si="48">SUM(K59:K65)</f>
        <v>0</v>
      </c>
      <c r="L58" s="400">
        <f t="shared" si="48"/>
        <v>103</v>
      </c>
      <c r="M58" s="58">
        <f>SUM(M59:M65)</f>
        <v>0</v>
      </c>
      <c r="N58" s="113">
        <f t="shared" ref="N58:O58" si="49">SUM(N59:N65)</f>
        <v>0</v>
      </c>
      <c r="O58" s="114">
        <f t="shared" si="49"/>
        <v>0</v>
      </c>
      <c r="P58" s="111"/>
    </row>
    <row r="59" spans="1:16" x14ac:dyDescent="0.25">
      <c r="A59" s="38">
        <v>1141</v>
      </c>
      <c r="B59" s="57" t="s">
        <v>52</v>
      </c>
      <c r="C59" s="58">
        <f t="shared" si="4"/>
        <v>4931</v>
      </c>
      <c r="D59" s="229">
        <v>4931</v>
      </c>
      <c r="E59" s="389"/>
      <c r="F59" s="400">
        <f t="shared" ref="F59:F66" si="50">D59+E59</f>
        <v>4931</v>
      </c>
      <c r="G59" s="229"/>
      <c r="H59" s="390"/>
      <c r="I59" s="400">
        <f t="shared" ref="I59:I66" si="51">G59+H59</f>
        <v>0</v>
      </c>
      <c r="J59" s="261"/>
      <c r="K59" s="389"/>
      <c r="L59" s="400">
        <f t="shared" ref="L59:L66" si="52">J59+K59</f>
        <v>0</v>
      </c>
      <c r="M59" s="320"/>
      <c r="N59" s="60"/>
      <c r="O59" s="114">
        <f t="shared" ref="O59:O66" si="53">M59+N59</f>
        <v>0</v>
      </c>
      <c r="P59" s="111"/>
    </row>
    <row r="60" spans="1:16" s="464" customFormat="1" ht="24.75" customHeight="1" x14ac:dyDescent="0.25">
      <c r="A60" s="421">
        <v>1142</v>
      </c>
      <c r="B60" s="438" t="s">
        <v>53</v>
      </c>
      <c r="C60" s="447">
        <f t="shared" si="4"/>
        <v>4454</v>
      </c>
      <c r="D60" s="448">
        <v>4454</v>
      </c>
      <c r="E60" s="517"/>
      <c r="F60" s="526">
        <f t="shared" si="50"/>
        <v>4454</v>
      </c>
      <c r="G60" s="448"/>
      <c r="H60" s="518"/>
      <c r="I60" s="526">
        <f t="shared" si="51"/>
        <v>0</v>
      </c>
      <c r="J60" s="450"/>
      <c r="K60" s="517"/>
      <c r="L60" s="526">
        <f>J60+K60</f>
        <v>0</v>
      </c>
      <c r="M60" s="453"/>
      <c r="N60" s="449"/>
      <c r="O60" s="451">
        <f t="shared" si="53"/>
        <v>0</v>
      </c>
      <c r="P60" s="454"/>
    </row>
    <row r="61" spans="1:16" ht="24" x14ac:dyDescent="0.25">
      <c r="A61" s="38">
        <v>1145</v>
      </c>
      <c r="B61" s="57" t="s">
        <v>54</v>
      </c>
      <c r="C61" s="58">
        <f t="shared" si="4"/>
        <v>2708</v>
      </c>
      <c r="D61" s="229">
        <v>2708</v>
      </c>
      <c r="E61" s="389"/>
      <c r="F61" s="400">
        <f t="shared" si="50"/>
        <v>2708</v>
      </c>
      <c r="G61" s="229"/>
      <c r="H61" s="390"/>
      <c r="I61" s="400">
        <f t="shared" si="51"/>
        <v>0</v>
      </c>
      <c r="J61" s="261"/>
      <c r="K61" s="389"/>
      <c r="L61" s="400">
        <f t="shared" si="52"/>
        <v>0</v>
      </c>
      <c r="M61" s="320"/>
      <c r="N61" s="60"/>
      <c r="O61" s="114">
        <f>M61+N61</f>
        <v>0</v>
      </c>
      <c r="P61" s="111"/>
    </row>
    <row r="62" spans="1:16" ht="27.75" hidden="1" customHeight="1" x14ac:dyDescent="0.25">
      <c r="A62" s="38">
        <v>1146</v>
      </c>
      <c r="B62" s="57" t="s">
        <v>55</v>
      </c>
      <c r="C62" s="58">
        <f t="shared" si="4"/>
        <v>0</v>
      </c>
      <c r="D62" s="229"/>
      <c r="E62" s="60"/>
      <c r="F62" s="146">
        <f t="shared" si="50"/>
        <v>0</v>
      </c>
      <c r="G62" s="229"/>
      <c r="H62" s="261"/>
      <c r="I62" s="114">
        <f t="shared" si="51"/>
        <v>0</v>
      </c>
      <c r="J62" s="261"/>
      <c r="K62" s="60"/>
      <c r="L62" s="135">
        <f t="shared" si="52"/>
        <v>0</v>
      </c>
      <c r="M62" s="320"/>
      <c r="N62" s="60"/>
      <c r="O62" s="114">
        <f t="shared" si="53"/>
        <v>0</v>
      </c>
      <c r="P62" s="111"/>
    </row>
    <row r="63" spans="1:16" x14ac:dyDescent="0.25">
      <c r="A63" s="38">
        <v>1147</v>
      </c>
      <c r="B63" s="57" t="s">
        <v>56</v>
      </c>
      <c r="C63" s="58">
        <f t="shared" si="4"/>
        <v>17081</v>
      </c>
      <c r="D63" s="229">
        <v>17081</v>
      </c>
      <c r="E63" s="389"/>
      <c r="F63" s="400">
        <f t="shared" si="50"/>
        <v>17081</v>
      </c>
      <c r="G63" s="229"/>
      <c r="H63" s="390"/>
      <c r="I63" s="400">
        <f t="shared" si="51"/>
        <v>0</v>
      </c>
      <c r="J63" s="261"/>
      <c r="K63" s="389"/>
      <c r="L63" s="400">
        <f t="shared" si="52"/>
        <v>0</v>
      </c>
      <c r="M63" s="320"/>
      <c r="N63" s="60"/>
      <c r="O63" s="114">
        <f t="shared" si="53"/>
        <v>0</v>
      </c>
      <c r="P63" s="111"/>
    </row>
    <row r="64" spans="1:16" x14ac:dyDescent="0.25">
      <c r="A64" s="38">
        <v>1148</v>
      </c>
      <c r="B64" s="57" t="s">
        <v>57</v>
      </c>
      <c r="C64" s="58">
        <f t="shared" si="4"/>
        <v>27371</v>
      </c>
      <c r="D64" s="229">
        <v>27268</v>
      </c>
      <c r="E64" s="389"/>
      <c r="F64" s="400">
        <f t="shared" si="50"/>
        <v>27268</v>
      </c>
      <c r="G64" s="229"/>
      <c r="H64" s="390"/>
      <c r="I64" s="400">
        <f t="shared" si="51"/>
        <v>0</v>
      </c>
      <c r="J64" s="261">
        <v>103</v>
      </c>
      <c r="K64" s="389"/>
      <c r="L64" s="400">
        <f t="shared" si="52"/>
        <v>103</v>
      </c>
      <c r="M64" s="320"/>
      <c r="N64" s="60"/>
      <c r="O64" s="114">
        <f t="shared" si="53"/>
        <v>0</v>
      </c>
      <c r="P64" s="111"/>
    </row>
    <row r="65" spans="1:16" ht="24" customHeight="1" x14ac:dyDescent="0.25">
      <c r="A65" s="38">
        <v>1149</v>
      </c>
      <c r="B65" s="57" t="s">
        <v>58</v>
      </c>
      <c r="C65" s="58">
        <f>F65+I65+L65+O65</f>
        <v>42699</v>
      </c>
      <c r="D65" s="229">
        <v>688</v>
      </c>
      <c r="E65" s="389"/>
      <c r="F65" s="400">
        <f t="shared" si="50"/>
        <v>688</v>
      </c>
      <c r="G65" s="229">
        <v>42011</v>
      </c>
      <c r="H65" s="390"/>
      <c r="I65" s="400">
        <f t="shared" si="51"/>
        <v>42011</v>
      </c>
      <c r="J65" s="261"/>
      <c r="K65" s="389"/>
      <c r="L65" s="400">
        <f t="shared" si="52"/>
        <v>0</v>
      </c>
      <c r="M65" s="320"/>
      <c r="N65" s="60"/>
      <c r="O65" s="114">
        <f t="shared" si="53"/>
        <v>0</v>
      </c>
      <c r="P65" s="111"/>
    </row>
    <row r="66" spans="1:16" ht="36" hidden="1" x14ac:dyDescent="0.25">
      <c r="A66" s="107">
        <v>1150</v>
      </c>
      <c r="B66" s="78" t="s">
        <v>59</v>
      </c>
      <c r="C66" s="84">
        <f>F66+I66+L66+O66</f>
        <v>0</v>
      </c>
      <c r="D66" s="231"/>
      <c r="E66" s="115"/>
      <c r="F66" s="282">
        <f t="shared" si="50"/>
        <v>0</v>
      </c>
      <c r="G66" s="231"/>
      <c r="H66" s="262"/>
      <c r="I66" s="109">
        <f t="shared" si="51"/>
        <v>0</v>
      </c>
      <c r="J66" s="262"/>
      <c r="K66" s="115"/>
      <c r="L66" s="136">
        <f t="shared" si="52"/>
        <v>0</v>
      </c>
      <c r="M66" s="321"/>
      <c r="N66" s="115"/>
      <c r="O66" s="109">
        <f t="shared" si="53"/>
        <v>0</v>
      </c>
      <c r="P66" s="116"/>
    </row>
    <row r="67" spans="1:16" ht="24" x14ac:dyDescent="0.25">
      <c r="A67" s="46">
        <v>1200</v>
      </c>
      <c r="B67" s="105" t="s">
        <v>296</v>
      </c>
      <c r="C67" s="47">
        <f t="shared" si="4"/>
        <v>308031</v>
      </c>
      <c r="D67" s="227">
        <f>SUM(D68:D69)</f>
        <v>196919</v>
      </c>
      <c r="E67" s="387">
        <f t="shared" ref="E67:F67" si="54">SUM(E68:E69)</f>
        <v>350</v>
      </c>
      <c r="F67" s="402">
        <f t="shared" si="54"/>
        <v>197269</v>
      </c>
      <c r="G67" s="227">
        <f>SUM(G68:G69)</f>
        <v>110136</v>
      </c>
      <c r="H67" s="126">
        <f t="shared" ref="H67:I67" si="55">SUM(H68:H69)</f>
        <v>0</v>
      </c>
      <c r="I67" s="402">
        <f t="shared" si="55"/>
        <v>110136</v>
      </c>
      <c r="J67" s="106">
        <f>SUM(J68:J69)</f>
        <v>626</v>
      </c>
      <c r="K67" s="387">
        <f t="shared" ref="K67:L67" si="56">SUM(K68:K69)</f>
        <v>0</v>
      </c>
      <c r="L67" s="402">
        <f t="shared" si="56"/>
        <v>626</v>
      </c>
      <c r="M67" s="47">
        <f>SUM(M68:M69)</f>
        <v>0</v>
      </c>
      <c r="N67" s="50">
        <f t="shared" ref="N67:O67" si="57">SUM(N68:N69)</f>
        <v>0</v>
      </c>
      <c r="O67" s="117">
        <f t="shared" si="57"/>
        <v>0</v>
      </c>
      <c r="P67" s="123"/>
    </row>
    <row r="68" spans="1:16" ht="24" x14ac:dyDescent="0.25">
      <c r="A68" s="455">
        <v>1210</v>
      </c>
      <c r="B68" s="456" t="s">
        <v>60</v>
      </c>
      <c r="C68" s="457">
        <f t="shared" si="4"/>
        <v>246396</v>
      </c>
      <c r="D68" s="458">
        <v>138120</v>
      </c>
      <c r="E68" s="520"/>
      <c r="F68" s="534">
        <f>D68+E68</f>
        <v>138120</v>
      </c>
      <c r="G68" s="458">
        <v>107736</v>
      </c>
      <c r="H68" s="523"/>
      <c r="I68" s="534">
        <f>G68+H68</f>
        <v>107736</v>
      </c>
      <c r="J68" s="460">
        <v>540</v>
      </c>
      <c r="K68" s="520"/>
      <c r="L68" s="534">
        <f>J68+K68</f>
        <v>540</v>
      </c>
      <c r="M68" s="462"/>
      <c r="N68" s="459"/>
      <c r="O68" s="461">
        <f>M68+N68</f>
        <v>0</v>
      </c>
      <c r="P68" s="463"/>
    </row>
    <row r="69" spans="1:16" ht="24" x14ac:dyDescent="0.25">
      <c r="A69" s="112">
        <v>1220</v>
      </c>
      <c r="B69" s="57" t="s">
        <v>61</v>
      </c>
      <c r="C69" s="58">
        <f t="shared" si="4"/>
        <v>61635</v>
      </c>
      <c r="D69" s="230">
        <f>SUM(D70:D74)</f>
        <v>58799</v>
      </c>
      <c r="E69" s="392">
        <f t="shared" ref="E69:F69" si="58">SUM(E70:E74)</f>
        <v>350</v>
      </c>
      <c r="F69" s="400">
        <f t="shared" si="58"/>
        <v>59149</v>
      </c>
      <c r="G69" s="230">
        <f>SUM(G70:G74)</f>
        <v>2400</v>
      </c>
      <c r="H69" s="135">
        <f t="shared" ref="H69:I69" si="59">SUM(H70:H74)</f>
        <v>0</v>
      </c>
      <c r="I69" s="400">
        <f t="shared" si="59"/>
        <v>2400</v>
      </c>
      <c r="J69" s="121">
        <f>SUM(J70:J74)</f>
        <v>86</v>
      </c>
      <c r="K69" s="392">
        <f t="shared" ref="K69:L69" si="60">SUM(K70:K74)</f>
        <v>0</v>
      </c>
      <c r="L69" s="400">
        <f t="shared" si="60"/>
        <v>86</v>
      </c>
      <c r="M69" s="58">
        <f>SUM(M70:M74)</f>
        <v>0</v>
      </c>
      <c r="N69" s="113">
        <f t="shared" ref="N69:O69" si="61">SUM(N70:N74)</f>
        <v>0</v>
      </c>
      <c r="O69" s="114">
        <f t="shared" si="61"/>
        <v>0</v>
      </c>
      <c r="P69" s="505"/>
    </row>
    <row r="70" spans="1:16" ht="48" x14ac:dyDescent="0.25">
      <c r="A70" s="421">
        <v>1221</v>
      </c>
      <c r="B70" s="438" t="s">
        <v>297</v>
      </c>
      <c r="C70" s="447">
        <f t="shared" si="4"/>
        <v>43460</v>
      </c>
      <c r="D70" s="448">
        <v>40974</v>
      </c>
      <c r="E70" s="517"/>
      <c r="F70" s="526">
        <f t="shared" ref="F70:F74" si="62">D70+E70</f>
        <v>40974</v>
      </c>
      <c r="G70" s="448">
        <f>700+1700</f>
        <v>2400</v>
      </c>
      <c r="H70" s="518"/>
      <c r="I70" s="526">
        <f t="shared" ref="I70:I74" si="63">G70+H70</f>
        <v>2400</v>
      </c>
      <c r="J70" s="450">
        <v>86</v>
      </c>
      <c r="K70" s="517"/>
      <c r="L70" s="526">
        <f t="shared" ref="L70:L74" si="64">J70+K70</f>
        <v>86</v>
      </c>
      <c r="M70" s="453"/>
      <c r="N70" s="449"/>
      <c r="O70" s="451">
        <f t="shared" ref="O70:O74" si="65">M70+N70</f>
        <v>0</v>
      </c>
      <c r="P70" s="454"/>
    </row>
    <row r="71" spans="1:16" hidden="1" x14ac:dyDescent="0.25">
      <c r="A71" s="38">
        <v>1223</v>
      </c>
      <c r="B71" s="57" t="s">
        <v>62</v>
      </c>
      <c r="C71" s="58">
        <f t="shared" si="4"/>
        <v>0</v>
      </c>
      <c r="D71" s="229"/>
      <c r="E71" s="60"/>
      <c r="F71" s="146">
        <f t="shared" si="62"/>
        <v>0</v>
      </c>
      <c r="G71" s="229"/>
      <c r="H71" s="261"/>
      <c r="I71" s="114">
        <f t="shared" si="63"/>
        <v>0</v>
      </c>
      <c r="J71" s="261"/>
      <c r="K71" s="60"/>
      <c r="L71" s="135">
        <f t="shared" si="64"/>
        <v>0</v>
      </c>
      <c r="M71" s="320"/>
      <c r="N71" s="60"/>
      <c r="O71" s="114">
        <f t="shared" si="65"/>
        <v>0</v>
      </c>
      <c r="P71" s="111"/>
    </row>
    <row r="72" spans="1:16" hidden="1" x14ac:dyDescent="0.25">
      <c r="A72" s="38">
        <v>1225</v>
      </c>
      <c r="B72" s="57" t="s">
        <v>63</v>
      </c>
      <c r="C72" s="58">
        <f t="shared" si="4"/>
        <v>0</v>
      </c>
      <c r="D72" s="229"/>
      <c r="E72" s="60"/>
      <c r="F72" s="146">
        <f t="shared" si="62"/>
        <v>0</v>
      </c>
      <c r="G72" s="229"/>
      <c r="H72" s="261"/>
      <c r="I72" s="114">
        <f t="shared" si="63"/>
        <v>0</v>
      </c>
      <c r="J72" s="261"/>
      <c r="K72" s="60"/>
      <c r="L72" s="135">
        <f t="shared" si="64"/>
        <v>0</v>
      </c>
      <c r="M72" s="320"/>
      <c r="N72" s="60"/>
      <c r="O72" s="114">
        <f t="shared" si="65"/>
        <v>0</v>
      </c>
      <c r="P72" s="111"/>
    </row>
    <row r="73" spans="1:16" ht="72" x14ac:dyDescent="0.25">
      <c r="A73" s="38">
        <v>1227</v>
      </c>
      <c r="B73" s="57" t="s">
        <v>64</v>
      </c>
      <c r="C73" s="58">
        <f t="shared" si="4"/>
        <v>17425</v>
      </c>
      <c r="D73" s="229">
        <v>17075</v>
      </c>
      <c r="E73" s="389">
        <v>350</v>
      </c>
      <c r="F73" s="400">
        <f t="shared" si="62"/>
        <v>17425</v>
      </c>
      <c r="G73" s="229"/>
      <c r="H73" s="390"/>
      <c r="I73" s="400">
        <f t="shared" si="63"/>
        <v>0</v>
      </c>
      <c r="J73" s="261"/>
      <c r="K73" s="389"/>
      <c r="L73" s="400">
        <f t="shared" si="64"/>
        <v>0</v>
      </c>
      <c r="M73" s="320"/>
      <c r="N73" s="60"/>
      <c r="O73" s="114">
        <f t="shared" si="65"/>
        <v>0</v>
      </c>
      <c r="P73" s="367" t="s">
        <v>348</v>
      </c>
    </row>
    <row r="74" spans="1:16" ht="48" x14ac:dyDescent="0.25">
      <c r="A74" s="421">
        <v>1228</v>
      </c>
      <c r="B74" s="438" t="s">
        <v>298</v>
      </c>
      <c r="C74" s="447">
        <f t="shared" si="4"/>
        <v>750</v>
      </c>
      <c r="D74" s="448">
        <v>750</v>
      </c>
      <c r="E74" s="517"/>
      <c r="F74" s="526">
        <f t="shared" si="62"/>
        <v>750</v>
      </c>
      <c r="G74" s="448"/>
      <c r="H74" s="518"/>
      <c r="I74" s="526">
        <f t="shared" si="63"/>
        <v>0</v>
      </c>
      <c r="J74" s="450"/>
      <c r="K74" s="517"/>
      <c r="L74" s="526">
        <f t="shared" si="64"/>
        <v>0</v>
      </c>
      <c r="M74" s="453"/>
      <c r="N74" s="449"/>
      <c r="O74" s="451">
        <f t="shared" si="65"/>
        <v>0</v>
      </c>
      <c r="P74" s="454"/>
    </row>
    <row r="75" spans="1:16" x14ac:dyDescent="0.25">
      <c r="A75" s="101">
        <v>2000</v>
      </c>
      <c r="B75" s="101" t="s">
        <v>65</v>
      </c>
      <c r="C75" s="102">
        <f t="shared" si="4"/>
        <v>279883</v>
      </c>
      <c r="D75" s="226">
        <f>SUM(D76,D83,D130,D164,D165,D172)</f>
        <v>252131</v>
      </c>
      <c r="E75" s="386">
        <f t="shared" ref="E75:F75" si="66">SUM(E76,E83,E130,E164,E165,E172)</f>
        <v>-350</v>
      </c>
      <c r="F75" s="410">
        <f t="shared" si="66"/>
        <v>251781</v>
      </c>
      <c r="G75" s="226">
        <f>SUM(G76,G83,G130,G164,G165,G172)</f>
        <v>0</v>
      </c>
      <c r="H75" s="137">
        <f t="shared" ref="H75:I75" si="67">SUM(H76,H83,H130,H164,H165,H172)</f>
        <v>0</v>
      </c>
      <c r="I75" s="410">
        <f t="shared" si="67"/>
        <v>0</v>
      </c>
      <c r="J75" s="259">
        <f>SUM(J76,J83,J130,J164,J165,J172)</f>
        <v>28101</v>
      </c>
      <c r="K75" s="386">
        <f t="shared" ref="K75:L75" si="68">SUM(K76,K83,K130,K164,K165,K172)</f>
        <v>0</v>
      </c>
      <c r="L75" s="410">
        <f t="shared" si="68"/>
        <v>28101</v>
      </c>
      <c r="M75" s="102">
        <f>SUM(M76,M83,M130,M164,M165,M172)</f>
        <v>1</v>
      </c>
      <c r="N75" s="103">
        <f t="shared" ref="N75:O75" si="69">SUM(N76,N83,N130,N164,N165,N172)</f>
        <v>0</v>
      </c>
      <c r="O75" s="104">
        <f t="shared" si="69"/>
        <v>1</v>
      </c>
      <c r="P75" s="343"/>
    </row>
    <row r="76" spans="1:16" ht="24" x14ac:dyDescent="0.25">
      <c r="A76" s="46">
        <v>2100</v>
      </c>
      <c r="B76" s="105" t="s">
        <v>66</v>
      </c>
      <c r="C76" s="47">
        <f t="shared" si="4"/>
        <v>2682</v>
      </c>
      <c r="D76" s="227">
        <f>SUM(D77,D80)</f>
        <v>2682</v>
      </c>
      <c r="E76" s="387">
        <f t="shared" ref="E76:F76" si="70">SUM(E77,E80)</f>
        <v>0</v>
      </c>
      <c r="F76" s="402">
        <f t="shared" si="70"/>
        <v>2682</v>
      </c>
      <c r="G76" s="227">
        <f>SUM(G77,G80)</f>
        <v>0</v>
      </c>
      <c r="H76" s="126">
        <f t="shared" ref="H76:I76" si="71">SUM(H77,H80)</f>
        <v>0</v>
      </c>
      <c r="I76" s="402">
        <f t="shared" si="71"/>
        <v>0</v>
      </c>
      <c r="J76" s="106">
        <f>SUM(J77,J80)</f>
        <v>0</v>
      </c>
      <c r="K76" s="387">
        <f t="shared" ref="K76:L76" si="72">SUM(K77,K80)</f>
        <v>0</v>
      </c>
      <c r="L76" s="402">
        <f t="shared" si="72"/>
        <v>0</v>
      </c>
      <c r="M76" s="47">
        <f>SUM(M77,M80)</f>
        <v>0</v>
      </c>
      <c r="N76" s="50">
        <f t="shared" ref="N76:O76" si="73">SUM(N77,N80)</f>
        <v>0</v>
      </c>
      <c r="O76" s="117">
        <f t="shared" si="73"/>
        <v>0</v>
      </c>
      <c r="P76" s="123"/>
    </row>
    <row r="77" spans="1:16" ht="24" x14ac:dyDescent="0.25">
      <c r="A77" s="368">
        <v>2110</v>
      </c>
      <c r="B77" s="52" t="s">
        <v>67</v>
      </c>
      <c r="C77" s="53">
        <f t="shared" si="4"/>
        <v>2682</v>
      </c>
      <c r="D77" s="232">
        <f>SUM(D78:D79)</f>
        <v>2682</v>
      </c>
      <c r="E77" s="388">
        <f t="shared" ref="E77:F77" si="74">SUM(E78:E79)</f>
        <v>0</v>
      </c>
      <c r="F77" s="411">
        <f t="shared" si="74"/>
        <v>2682</v>
      </c>
      <c r="G77" s="232">
        <f>SUM(G78:G79)</f>
        <v>0</v>
      </c>
      <c r="H77" s="139">
        <f t="shared" ref="H77:I77" si="75">SUM(H78:H79)</f>
        <v>0</v>
      </c>
      <c r="I77" s="411">
        <f t="shared" si="75"/>
        <v>0</v>
      </c>
      <c r="J77" s="263">
        <f>SUM(J78:J79)</f>
        <v>0</v>
      </c>
      <c r="K77" s="388">
        <f t="shared" ref="K77:L77" si="76">SUM(K78:K79)</f>
        <v>0</v>
      </c>
      <c r="L77" s="411">
        <f t="shared" si="76"/>
        <v>0</v>
      </c>
      <c r="M77" s="53">
        <f>SUM(M78:M79)</f>
        <v>0</v>
      </c>
      <c r="N77" s="119">
        <f t="shared" ref="N77:O77" si="77">SUM(N78:N79)</f>
        <v>0</v>
      </c>
      <c r="O77" s="120">
        <f t="shared" si="77"/>
        <v>0</v>
      </c>
      <c r="P77" s="110"/>
    </row>
    <row r="78" spans="1:16" x14ac:dyDescent="0.25">
      <c r="A78" s="38">
        <v>2111</v>
      </c>
      <c r="B78" s="57" t="s">
        <v>68</v>
      </c>
      <c r="C78" s="58">
        <f t="shared" si="4"/>
        <v>2106</v>
      </c>
      <c r="D78" s="229">
        <v>2106</v>
      </c>
      <c r="E78" s="389"/>
      <c r="F78" s="400">
        <f t="shared" ref="F78:F79" si="78">D78+E78</f>
        <v>2106</v>
      </c>
      <c r="G78" s="229"/>
      <c r="H78" s="390"/>
      <c r="I78" s="400">
        <f t="shared" ref="I78:I79" si="79">G78+H78</f>
        <v>0</v>
      </c>
      <c r="J78" s="261"/>
      <c r="K78" s="389"/>
      <c r="L78" s="400">
        <f t="shared" ref="L78:L79" si="80">J78+K78</f>
        <v>0</v>
      </c>
      <c r="M78" s="320"/>
      <c r="N78" s="60"/>
      <c r="O78" s="114">
        <f t="shared" ref="O78:O79" si="81">M78+N78</f>
        <v>0</v>
      </c>
      <c r="P78" s="111"/>
    </row>
    <row r="79" spans="1:16" ht="24" x14ac:dyDescent="0.25">
      <c r="A79" s="38">
        <v>2112</v>
      </c>
      <c r="B79" s="57" t="s">
        <v>69</v>
      </c>
      <c r="C79" s="58">
        <f t="shared" si="4"/>
        <v>576</v>
      </c>
      <c r="D79" s="229">
        <v>576</v>
      </c>
      <c r="E79" s="389"/>
      <c r="F79" s="400">
        <f t="shared" si="78"/>
        <v>576</v>
      </c>
      <c r="G79" s="229"/>
      <c r="H79" s="390"/>
      <c r="I79" s="400">
        <f t="shared" si="79"/>
        <v>0</v>
      </c>
      <c r="J79" s="261"/>
      <c r="K79" s="389"/>
      <c r="L79" s="400">
        <f t="shared" si="80"/>
        <v>0</v>
      </c>
      <c r="M79" s="320"/>
      <c r="N79" s="60"/>
      <c r="O79" s="114">
        <f t="shared" si="81"/>
        <v>0</v>
      </c>
      <c r="P79" s="111"/>
    </row>
    <row r="80" spans="1:16" ht="24" hidden="1" x14ac:dyDescent="0.25">
      <c r="A80" s="112">
        <v>2120</v>
      </c>
      <c r="B80" s="57" t="s">
        <v>70</v>
      </c>
      <c r="C80" s="58">
        <f t="shared" si="4"/>
        <v>0</v>
      </c>
      <c r="D80" s="230">
        <f>SUM(D81:D82)</f>
        <v>0</v>
      </c>
      <c r="E80" s="113">
        <f t="shared" ref="E80:F80" si="82">SUM(E81:E82)</f>
        <v>0</v>
      </c>
      <c r="F80" s="146">
        <f t="shared" si="82"/>
        <v>0</v>
      </c>
      <c r="G80" s="230">
        <f>SUM(G81:G82)</f>
        <v>0</v>
      </c>
      <c r="H80" s="121">
        <f t="shared" ref="H80:I80" si="83">SUM(H81:H82)</f>
        <v>0</v>
      </c>
      <c r="I80" s="114">
        <f t="shared" si="83"/>
        <v>0</v>
      </c>
      <c r="J80" s="121">
        <f>SUM(J81:J82)</f>
        <v>0</v>
      </c>
      <c r="K80" s="113">
        <f t="shared" ref="K80:L80" si="84">SUM(K81:K82)</f>
        <v>0</v>
      </c>
      <c r="L80" s="135">
        <f t="shared" si="84"/>
        <v>0</v>
      </c>
      <c r="M80" s="58">
        <f>SUM(M81:M82)</f>
        <v>0</v>
      </c>
      <c r="N80" s="113">
        <f t="shared" ref="N80:O80" si="85">SUM(N81:N82)</f>
        <v>0</v>
      </c>
      <c r="O80" s="114">
        <f t="shared" si="85"/>
        <v>0</v>
      </c>
      <c r="P80" s="111"/>
    </row>
    <row r="81" spans="1:16" hidden="1" x14ac:dyDescent="0.25">
      <c r="A81" s="38">
        <v>2121</v>
      </c>
      <c r="B81" s="57" t="s">
        <v>68</v>
      </c>
      <c r="C81" s="58">
        <f t="shared" si="4"/>
        <v>0</v>
      </c>
      <c r="D81" s="229"/>
      <c r="E81" s="60"/>
      <c r="F81" s="146">
        <f t="shared" ref="F81:F82" si="86">D81+E81</f>
        <v>0</v>
      </c>
      <c r="G81" s="229"/>
      <c r="H81" s="261"/>
      <c r="I81" s="114">
        <f t="shared" ref="I81:I82" si="87">G81+H81</f>
        <v>0</v>
      </c>
      <c r="J81" s="261"/>
      <c r="K81" s="60"/>
      <c r="L81" s="135">
        <f t="shared" ref="L81:L82" si="88">J81+K81</f>
        <v>0</v>
      </c>
      <c r="M81" s="320"/>
      <c r="N81" s="60"/>
      <c r="O81" s="114">
        <f t="shared" ref="O81:O82" si="89">M81+N81</f>
        <v>0</v>
      </c>
      <c r="P81" s="111"/>
    </row>
    <row r="82" spans="1:16" ht="24" hidden="1" x14ac:dyDescent="0.25">
      <c r="A82" s="38">
        <v>2122</v>
      </c>
      <c r="B82" s="57" t="s">
        <v>69</v>
      </c>
      <c r="C82" s="58">
        <f t="shared" si="4"/>
        <v>0</v>
      </c>
      <c r="D82" s="229"/>
      <c r="E82" s="60"/>
      <c r="F82" s="146">
        <f t="shared" si="86"/>
        <v>0</v>
      </c>
      <c r="G82" s="229"/>
      <c r="H82" s="261"/>
      <c r="I82" s="114">
        <f t="shared" si="87"/>
        <v>0</v>
      </c>
      <c r="J82" s="261"/>
      <c r="K82" s="60"/>
      <c r="L82" s="135">
        <f t="shared" si="88"/>
        <v>0</v>
      </c>
      <c r="M82" s="320"/>
      <c r="N82" s="60"/>
      <c r="O82" s="114">
        <f t="shared" si="89"/>
        <v>0</v>
      </c>
      <c r="P82" s="111"/>
    </row>
    <row r="83" spans="1:16" x14ac:dyDescent="0.25">
      <c r="A83" s="46">
        <v>2200</v>
      </c>
      <c r="B83" s="105" t="s">
        <v>71</v>
      </c>
      <c r="C83" s="47">
        <f t="shared" si="4"/>
        <v>259577</v>
      </c>
      <c r="D83" s="227">
        <f>SUM(D84,D89,D95,D103,D112,D116,D122,D128)</f>
        <v>243761</v>
      </c>
      <c r="E83" s="387">
        <f t="shared" ref="E83:F83" si="90">SUM(E84,E89,E95,E103,E112,E116,E122,E128)</f>
        <v>-350</v>
      </c>
      <c r="F83" s="402">
        <f t="shared" si="90"/>
        <v>243411</v>
      </c>
      <c r="G83" s="227">
        <f>SUM(G84,G89,G95,G103,G112,G116,G122,G128)</f>
        <v>0</v>
      </c>
      <c r="H83" s="126">
        <f t="shared" ref="H83:I83" si="91">SUM(H84,H89,H95,H103,H112,H116,H122,H128)</f>
        <v>0</v>
      </c>
      <c r="I83" s="402">
        <f t="shared" si="91"/>
        <v>0</v>
      </c>
      <c r="J83" s="106">
        <f>SUM(J84,J89,J95,J103,J112,J116,J122,J128)</f>
        <v>16166</v>
      </c>
      <c r="K83" s="387">
        <f t="shared" ref="K83:L83" si="92">SUM(K84,K89,K95,K103,K112,K116,K122,K128)</f>
        <v>0</v>
      </c>
      <c r="L83" s="402">
        <f t="shared" si="92"/>
        <v>16166</v>
      </c>
      <c r="M83" s="164">
        <f>SUM(M84,M89,M95,M103,M112,M116,M122,M128)</f>
        <v>0</v>
      </c>
      <c r="N83" s="165">
        <f t="shared" ref="N83:O83" si="93">SUM(N84,N89,N95,N103,N112,N116,N122,N128)</f>
        <v>0</v>
      </c>
      <c r="O83" s="166">
        <f t="shared" si="93"/>
        <v>0</v>
      </c>
      <c r="P83" s="345"/>
    </row>
    <row r="84" spans="1:16" ht="24" x14ac:dyDescent="0.25">
      <c r="A84" s="107">
        <v>2210</v>
      </c>
      <c r="B84" s="78" t="s">
        <v>72</v>
      </c>
      <c r="C84" s="84">
        <f t="shared" si="4"/>
        <v>2219</v>
      </c>
      <c r="D84" s="132">
        <f>SUM(D85:D88)</f>
        <v>2126</v>
      </c>
      <c r="E84" s="516">
        <f t="shared" ref="E84:F84" si="94">SUM(E85:E88)</f>
        <v>0</v>
      </c>
      <c r="F84" s="533">
        <f t="shared" si="94"/>
        <v>2126</v>
      </c>
      <c r="G84" s="132">
        <f>SUM(G85:G88)</f>
        <v>0</v>
      </c>
      <c r="H84" s="136">
        <f t="shared" ref="H84:I84" si="95">SUM(H85:H88)</f>
        <v>0</v>
      </c>
      <c r="I84" s="533">
        <f t="shared" si="95"/>
        <v>0</v>
      </c>
      <c r="J84" s="205">
        <f>SUM(J85:J88)</f>
        <v>93</v>
      </c>
      <c r="K84" s="516">
        <f t="shared" ref="K84:L84" si="96">SUM(K85:K88)</f>
        <v>0</v>
      </c>
      <c r="L84" s="533">
        <f t="shared" si="96"/>
        <v>93</v>
      </c>
      <c r="M84" s="84">
        <f>SUM(M85:M88)</f>
        <v>0</v>
      </c>
      <c r="N84" s="108">
        <f t="shared" ref="N84:O84" si="97">SUM(N85:N88)</f>
        <v>0</v>
      </c>
      <c r="O84" s="109">
        <f t="shared" si="97"/>
        <v>0</v>
      </c>
      <c r="P84" s="116"/>
    </row>
    <row r="85" spans="1:16" ht="24" hidden="1" x14ac:dyDescent="0.25">
      <c r="A85" s="33">
        <v>2211</v>
      </c>
      <c r="B85" s="52" t="s">
        <v>73</v>
      </c>
      <c r="C85" s="53">
        <f t="shared" ref="C85:C148" si="98">F85+I85+L85+O85</f>
        <v>0</v>
      </c>
      <c r="D85" s="228"/>
      <c r="E85" s="55"/>
      <c r="F85" s="283">
        <f t="shared" ref="F85:F88" si="99">D85+E85</f>
        <v>0</v>
      </c>
      <c r="G85" s="228"/>
      <c r="H85" s="260"/>
      <c r="I85" s="120">
        <f t="shared" ref="I85:I88" si="100">G85+H85</f>
        <v>0</v>
      </c>
      <c r="J85" s="260"/>
      <c r="K85" s="55"/>
      <c r="L85" s="139">
        <f t="shared" ref="L85:L88" si="101">J85+K85</f>
        <v>0</v>
      </c>
      <c r="M85" s="319"/>
      <c r="N85" s="55"/>
      <c r="O85" s="120">
        <f t="shared" ref="O85:O88" si="102">M85+N85</f>
        <v>0</v>
      </c>
      <c r="P85" s="110"/>
    </row>
    <row r="86" spans="1:16" s="464" customFormat="1" ht="36" x14ac:dyDescent="0.25">
      <c r="A86" s="421">
        <v>2212</v>
      </c>
      <c r="B86" s="438" t="s">
        <v>74</v>
      </c>
      <c r="C86" s="447">
        <f t="shared" si="98"/>
        <v>1592</v>
      </c>
      <c r="D86" s="448">
        <v>1549</v>
      </c>
      <c r="E86" s="517"/>
      <c r="F86" s="526">
        <f t="shared" si="99"/>
        <v>1549</v>
      </c>
      <c r="G86" s="448"/>
      <c r="H86" s="518"/>
      <c r="I86" s="526">
        <f t="shared" si="100"/>
        <v>0</v>
      </c>
      <c r="J86" s="450">
        <v>43</v>
      </c>
      <c r="K86" s="517"/>
      <c r="L86" s="526">
        <f t="shared" si="101"/>
        <v>43</v>
      </c>
      <c r="M86" s="453"/>
      <c r="N86" s="449"/>
      <c r="O86" s="451">
        <f t="shared" si="102"/>
        <v>0</v>
      </c>
      <c r="P86" s="454"/>
    </row>
    <row r="87" spans="1:16" ht="24" x14ac:dyDescent="0.25">
      <c r="A87" s="38">
        <v>2214</v>
      </c>
      <c r="B87" s="57" t="s">
        <v>75</v>
      </c>
      <c r="C87" s="58">
        <f t="shared" si="98"/>
        <v>390</v>
      </c>
      <c r="D87" s="229">
        <v>340</v>
      </c>
      <c r="E87" s="389"/>
      <c r="F87" s="400">
        <f t="shared" si="99"/>
        <v>340</v>
      </c>
      <c r="G87" s="229"/>
      <c r="H87" s="390"/>
      <c r="I87" s="400">
        <f t="shared" si="100"/>
        <v>0</v>
      </c>
      <c r="J87" s="261">
        <v>50</v>
      </c>
      <c r="K87" s="389"/>
      <c r="L87" s="400">
        <f t="shared" si="101"/>
        <v>50</v>
      </c>
      <c r="M87" s="320"/>
      <c r="N87" s="60"/>
      <c r="O87" s="114">
        <f t="shared" si="102"/>
        <v>0</v>
      </c>
      <c r="P87" s="111"/>
    </row>
    <row r="88" spans="1:16" x14ac:dyDescent="0.25">
      <c r="A88" s="38">
        <v>2219</v>
      </c>
      <c r="B88" s="57" t="s">
        <v>76</v>
      </c>
      <c r="C88" s="58">
        <f t="shared" si="98"/>
        <v>237</v>
      </c>
      <c r="D88" s="229">
        <v>237</v>
      </c>
      <c r="E88" s="389"/>
      <c r="F88" s="400">
        <f t="shared" si="99"/>
        <v>237</v>
      </c>
      <c r="G88" s="229"/>
      <c r="H88" s="390"/>
      <c r="I88" s="400">
        <f t="shared" si="100"/>
        <v>0</v>
      </c>
      <c r="J88" s="261"/>
      <c r="K88" s="389"/>
      <c r="L88" s="400">
        <f t="shared" si="101"/>
        <v>0</v>
      </c>
      <c r="M88" s="320"/>
      <c r="N88" s="60"/>
      <c r="O88" s="114">
        <f t="shared" si="102"/>
        <v>0</v>
      </c>
      <c r="P88" s="111"/>
    </row>
    <row r="89" spans="1:16" ht="24" x14ac:dyDescent="0.25">
      <c r="A89" s="112">
        <v>2220</v>
      </c>
      <c r="B89" s="57" t="s">
        <v>77</v>
      </c>
      <c r="C89" s="58">
        <f t="shared" si="98"/>
        <v>124412</v>
      </c>
      <c r="D89" s="230">
        <f>SUM(D90:D94)</f>
        <v>112505</v>
      </c>
      <c r="E89" s="392">
        <f t="shared" ref="E89:F89" si="103">SUM(E90:E94)</f>
        <v>-650</v>
      </c>
      <c r="F89" s="400">
        <f t="shared" si="103"/>
        <v>111855</v>
      </c>
      <c r="G89" s="230">
        <f>SUM(G90:G94)</f>
        <v>0</v>
      </c>
      <c r="H89" s="135">
        <f t="shared" ref="H89:I89" si="104">SUM(H90:H94)</f>
        <v>0</v>
      </c>
      <c r="I89" s="400">
        <f t="shared" si="104"/>
        <v>0</v>
      </c>
      <c r="J89" s="121">
        <f>SUM(J90:J94)</f>
        <v>12557</v>
      </c>
      <c r="K89" s="392">
        <f t="shared" ref="K89:L89" si="105">SUM(K90:K94)</f>
        <v>0</v>
      </c>
      <c r="L89" s="400">
        <f t="shared" si="105"/>
        <v>12557</v>
      </c>
      <c r="M89" s="58">
        <f>SUM(M90:M94)</f>
        <v>0</v>
      </c>
      <c r="N89" s="113">
        <f t="shared" ref="N89:O89" si="106">SUM(N90:N94)</f>
        <v>0</v>
      </c>
      <c r="O89" s="114">
        <f t="shared" si="106"/>
        <v>0</v>
      </c>
      <c r="P89" s="111"/>
    </row>
    <row r="90" spans="1:16" ht="24" x14ac:dyDescent="0.25">
      <c r="A90" s="38">
        <v>2221</v>
      </c>
      <c r="B90" s="57" t="s">
        <v>289</v>
      </c>
      <c r="C90" s="58">
        <f t="shared" si="98"/>
        <v>75220</v>
      </c>
      <c r="D90" s="229">
        <v>70506</v>
      </c>
      <c r="E90" s="389">
        <v>-650</v>
      </c>
      <c r="F90" s="400">
        <f t="shared" ref="F90:F94" si="107">D90+E90</f>
        <v>69856</v>
      </c>
      <c r="G90" s="229"/>
      <c r="H90" s="390"/>
      <c r="I90" s="400">
        <f t="shared" ref="I90:I94" si="108">G90+H90</f>
        <v>0</v>
      </c>
      <c r="J90" s="261">
        <v>5364</v>
      </c>
      <c r="K90" s="389"/>
      <c r="L90" s="400">
        <f t="shared" ref="L90:L94" si="109">J90+K90</f>
        <v>5364</v>
      </c>
      <c r="M90" s="320"/>
      <c r="N90" s="60"/>
      <c r="O90" s="114">
        <f t="shared" ref="O90:O94" si="110">M90+N90</f>
        <v>0</v>
      </c>
      <c r="P90" s="111"/>
    </row>
    <row r="91" spans="1:16" s="464" customFormat="1" x14ac:dyDescent="0.25">
      <c r="A91" s="421">
        <v>2222</v>
      </c>
      <c r="B91" s="438" t="s">
        <v>78</v>
      </c>
      <c r="C91" s="447">
        <f t="shared" si="98"/>
        <v>28418</v>
      </c>
      <c r="D91" s="448">
        <v>24222</v>
      </c>
      <c r="E91" s="517"/>
      <c r="F91" s="526">
        <f t="shared" si="107"/>
        <v>24222</v>
      </c>
      <c r="G91" s="448"/>
      <c r="H91" s="518"/>
      <c r="I91" s="526">
        <f t="shared" si="108"/>
        <v>0</v>
      </c>
      <c r="J91" s="450">
        <v>4196</v>
      </c>
      <c r="K91" s="517"/>
      <c r="L91" s="526">
        <f t="shared" si="109"/>
        <v>4196</v>
      </c>
      <c r="M91" s="453"/>
      <c r="N91" s="449"/>
      <c r="O91" s="451">
        <f t="shared" si="110"/>
        <v>0</v>
      </c>
      <c r="P91" s="454"/>
    </row>
    <row r="92" spans="1:16" s="464" customFormat="1" ht="81" customHeight="1" x14ac:dyDescent="0.25">
      <c r="A92" s="421">
        <v>2223</v>
      </c>
      <c r="B92" s="438" t="s">
        <v>79</v>
      </c>
      <c r="C92" s="447">
        <f t="shared" si="98"/>
        <v>20223</v>
      </c>
      <c r="D92" s="448">
        <v>17551</v>
      </c>
      <c r="E92" s="517"/>
      <c r="F92" s="526">
        <f t="shared" si="107"/>
        <v>17551</v>
      </c>
      <c r="G92" s="448"/>
      <c r="H92" s="518"/>
      <c r="I92" s="526">
        <f t="shared" si="108"/>
        <v>0</v>
      </c>
      <c r="J92" s="450">
        <v>2672</v>
      </c>
      <c r="K92" s="517"/>
      <c r="L92" s="526">
        <f t="shared" si="109"/>
        <v>2672</v>
      </c>
      <c r="M92" s="453"/>
      <c r="N92" s="449"/>
      <c r="O92" s="451">
        <f t="shared" si="110"/>
        <v>0</v>
      </c>
      <c r="P92" s="454"/>
    </row>
    <row r="93" spans="1:16" ht="48" x14ac:dyDescent="0.25">
      <c r="A93" s="38">
        <v>2224</v>
      </c>
      <c r="B93" s="57" t="s">
        <v>299</v>
      </c>
      <c r="C93" s="58">
        <f t="shared" si="98"/>
        <v>551</v>
      </c>
      <c r="D93" s="229">
        <v>226</v>
      </c>
      <c r="E93" s="389"/>
      <c r="F93" s="400">
        <f t="shared" si="107"/>
        <v>226</v>
      </c>
      <c r="G93" s="229"/>
      <c r="H93" s="390"/>
      <c r="I93" s="400">
        <f t="shared" si="108"/>
        <v>0</v>
      </c>
      <c r="J93" s="261">
        <v>325</v>
      </c>
      <c r="K93" s="389"/>
      <c r="L93" s="400">
        <f t="shared" si="109"/>
        <v>325</v>
      </c>
      <c r="M93" s="320"/>
      <c r="N93" s="60"/>
      <c r="O93" s="114">
        <f t="shared" si="110"/>
        <v>0</v>
      </c>
      <c r="P93" s="111"/>
    </row>
    <row r="94" spans="1:16" ht="24" hidden="1" x14ac:dyDescent="0.25">
      <c r="A94" s="38">
        <v>2229</v>
      </c>
      <c r="B94" s="57" t="s">
        <v>80</v>
      </c>
      <c r="C94" s="58">
        <f t="shared" si="98"/>
        <v>0</v>
      </c>
      <c r="D94" s="229"/>
      <c r="E94" s="60"/>
      <c r="F94" s="146">
        <f t="shared" si="107"/>
        <v>0</v>
      </c>
      <c r="G94" s="229"/>
      <c r="H94" s="261"/>
      <c r="I94" s="114">
        <f t="shared" si="108"/>
        <v>0</v>
      </c>
      <c r="J94" s="261"/>
      <c r="K94" s="60"/>
      <c r="L94" s="135">
        <f t="shared" si="109"/>
        <v>0</v>
      </c>
      <c r="M94" s="320"/>
      <c r="N94" s="60"/>
      <c r="O94" s="114">
        <f t="shared" si="110"/>
        <v>0</v>
      </c>
      <c r="P94" s="111"/>
    </row>
    <row r="95" spans="1:16" ht="36" x14ac:dyDescent="0.25">
      <c r="A95" s="112">
        <v>2230</v>
      </c>
      <c r="B95" s="57" t="s">
        <v>81</v>
      </c>
      <c r="C95" s="58">
        <f t="shared" si="98"/>
        <v>1963</v>
      </c>
      <c r="D95" s="230">
        <f>SUM(D96:D102)</f>
        <v>990</v>
      </c>
      <c r="E95" s="392">
        <f t="shared" ref="E95:F95" si="111">SUM(E96:E102)</f>
        <v>0</v>
      </c>
      <c r="F95" s="400">
        <f t="shared" si="111"/>
        <v>990</v>
      </c>
      <c r="G95" s="230">
        <f>SUM(G96:G102)</f>
        <v>0</v>
      </c>
      <c r="H95" s="135">
        <f t="shared" ref="H95:I95" si="112">SUM(H96:H102)</f>
        <v>0</v>
      </c>
      <c r="I95" s="400">
        <f t="shared" si="112"/>
        <v>0</v>
      </c>
      <c r="J95" s="121">
        <f>SUM(J96:J102)</f>
        <v>973</v>
      </c>
      <c r="K95" s="392">
        <f t="shared" ref="K95:L95" si="113">SUM(K96:K102)</f>
        <v>0</v>
      </c>
      <c r="L95" s="400">
        <f t="shared" si="113"/>
        <v>973</v>
      </c>
      <c r="M95" s="58">
        <f>SUM(M96:M102)</f>
        <v>0</v>
      </c>
      <c r="N95" s="113">
        <f t="shared" ref="N95:O95" si="114">SUM(N96:N102)</f>
        <v>0</v>
      </c>
      <c r="O95" s="114">
        <f t="shared" si="114"/>
        <v>0</v>
      </c>
      <c r="P95" s="111"/>
    </row>
    <row r="96" spans="1:16" ht="24" hidden="1" x14ac:dyDescent="0.25">
      <c r="A96" s="38">
        <v>2231</v>
      </c>
      <c r="B96" s="57" t="s">
        <v>82</v>
      </c>
      <c r="C96" s="58">
        <f t="shared" si="98"/>
        <v>0</v>
      </c>
      <c r="D96" s="229"/>
      <c r="E96" s="60"/>
      <c r="F96" s="146">
        <f t="shared" ref="F96:F102" si="115">D96+E96</f>
        <v>0</v>
      </c>
      <c r="G96" s="229"/>
      <c r="H96" s="261"/>
      <c r="I96" s="114">
        <f t="shared" ref="I96:I102" si="116">G96+H96</f>
        <v>0</v>
      </c>
      <c r="J96" s="261"/>
      <c r="K96" s="60"/>
      <c r="L96" s="135">
        <f t="shared" ref="L96:L102" si="117">J96+K96</f>
        <v>0</v>
      </c>
      <c r="M96" s="320"/>
      <c r="N96" s="60"/>
      <c r="O96" s="114">
        <f t="shared" ref="O96:O102" si="118">M96+N96</f>
        <v>0</v>
      </c>
      <c r="P96" s="111"/>
    </row>
    <row r="97" spans="1:16" ht="24.75" hidden="1" customHeight="1" x14ac:dyDescent="0.25">
      <c r="A97" s="38">
        <v>2232</v>
      </c>
      <c r="B97" s="57" t="s">
        <v>83</v>
      </c>
      <c r="C97" s="58">
        <f t="shared" si="98"/>
        <v>0</v>
      </c>
      <c r="D97" s="229"/>
      <c r="E97" s="60"/>
      <c r="F97" s="146">
        <f t="shared" si="115"/>
        <v>0</v>
      </c>
      <c r="G97" s="229"/>
      <c r="H97" s="261"/>
      <c r="I97" s="114">
        <f t="shared" si="116"/>
        <v>0</v>
      </c>
      <c r="J97" s="261"/>
      <c r="K97" s="60"/>
      <c r="L97" s="135">
        <f t="shared" si="117"/>
        <v>0</v>
      </c>
      <c r="M97" s="320"/>
      <c r="N97" s="60"/>
      <c r="O97" s="114">
        <f t="shared" si="118"/>
        <v>0</v>
      </c>
      <c r="P97" s="111"/>
    </row>
    <row r="98" spans="1:16" ht="24" hidden="1" x14ac:dyDescent="0.25">
      <c r="A98" s="33">
        <v>2233</v>
      </c>
      <c r="B98" s="52" t="s">
        <v>84</v>
      </c>
      <c r="C98" s="53">
        <f t="shared" si="98"/>
        <v>0</v>
      </c>
      <c r="D98" s="228"/>
      <c r="E98" s="55"/>
      <c r="F98" s="283">
        <f t="shared" si="115"/>
        <v>0</v>
      </c>
      <c r="G98" s="228"/>
      <c r="H98" s="260"/>
      <c r="I98" s="120">
        <f t="shared" si="116"/>
        <v>0</v>
      </c>
      <c r="J98" s="260"/>
      <c r="K98" s="55"/>
      <c r="L98" s="139">
        <f t="shared" si="117"/>
        <v>0</v>
      </c>
      <c r="M98" s="319"/>
      <c r="N98" s="55"/>
      <c r="O98" s="120">
        <f t="shared" si="118"/>
        <v>0</v>
      </c>
      <c r="P98" s="110"/>
    </row>
    <row r="99" spans="1:16" ht="36" x14ac:dyDescent="0.25">
      <c r="A99" s="38">
        <v>2234</v>
      </c>
      <c r="B99" s="57" t="s">
        <v>85</v>
      </c>
      <c r="C99" s="58">
        <f t="shared" si="98"/>
        <v>84</v>
      </c>
      <c r="D99" s="229">
        <v>84</v>
      </c>
      <c r="E99" s="389"/>
      <c r="F99" s="400">
        <f t="shared" si="115"/>
        <v>84</v>
      </c>
      <c r="G99" s="229"/>
      <c r="H99" s="390"/>
      <c r="I99" s="400">
        <f t="shared" si="116"/>
        <v>0</v>
      </c>
      <c r="J99" s="261"/>
      <c r="K99" s="389"/>
      <c r="L99" s="400">
        <f t="shared" si="117"/>
        <v>0</v>
      </c>
      <c r="M99" s="320"/>
      <c r="N99" s="60"/>
      <c r="O99" s="114">
        <f t="shared" si="118"/>
        <v>0</v>
      </c>
      <c r="P99" s="111"/>
    </row>
    <row r="100" spans="1:16" s="464" customFormat="1" ht="24" x14ac:dyDescent="0.25">
      <c r="A100" s="421">
        <v>2235</v>
      </c>
      <c r="B100" s="438" t="s">
        <v>86</v>
      </c>
      <c r="C100" s="447">
        <f t="shared" si="98"/>
        <v>280</v>
      </c>
      <c r="D100" s="448">
        <v>0</v>
      </c>
      <c r="E100" s="517"/>
      <c r="F100" s="526">
        <f t="shared" si="115"/>
        <v>0</v>
      </c>
      <c r="G100" s="448"/>
      <c r="H100" s="518"/>
      <c r="I100" s="526">
        <f t="shared" si="116"/>
        <v>0</v>
      </c>
      <c r="J100" s="450">
        <v>280</v>
      </c>
      <c r="K100" s="517"/>
      <c r="L100" s="526">
        <f t="shared" si="117"/>
        <v>280</v>
      </c>
      <c r="M100" s="453"/>
      <c r="N100" s="449"/>
      <c r="O100" s="451">
        <f t="shared" si="118"/>
        <v>0</v>
      </c>
      <c r="P100" s="454"/>
    </row>
    <row r="101" spans="1:16" x14ac:dyDescent="0.25">
      <c r="A101" s="38">
        <v>2236</v>
      </c>
      <c r="B101" s="57" t="s">
        <v>87</v>
      </c>
      <c r="C101" s="58">
        <f t="shared" si="98"/>
        <v>200</v>
      </c>
      <c r="D101" s="229"/>
      <c r="E101" s="389"/>
      <c r="F101" s="400">
        <f t="shared" si="115"/>
        <v>0</v>
      </c>
      <c r="G101" s="229"/>
      <c r="H101" s="390"/>
      <c r="I101" s="400">
        <f t="shared" si="116"/>
        <v>0</v>
      </c>
      <c r="J101" s="261">
        <v>200</v>
      </c>
      <c r="K101" s="389"/>
      <c r="L101" s="400">
        <f t="shared" si="117"/>
        <v>200</v>
      </c>
      <c r="M101" s="320"/>
      <c r="N101" s="60"/>
      <c r="O101" s="114">
        <f t="shared" si="118"/>
        <v>0</v>
      </c>
      <c r="P101" s="111"/>
    </row>
    <row r="102" spans="1:16" ht="24" x14ac:dyDescent="0.25">
      <c r="A102" s="38">
        <v>2239</v>
      </c>
      <c r="B102" s="57" t="s">
        <v>88</v>
      </c>
      <c r="C102" s="58">
        <f t="shared" si="98"/>
        <v>1399</v>
      </c>
      <c r="D102" s="229">
        <v>906</v>
      </c>
      <c r="E102" s="389"/>
      <c r="F102" s="400">
        <f t="shared" si="115"/>
        <v>906</v>
      </c>
      <c r="G102" s="229"/>
      <c r="H102" s="390"/>
      <c r="I102" s="400">
        <f t="shared" si="116"/>
        <v>0</v>
      </c>
      <c r="J102" s="261">
        <v>493</v>
      </c>
      <c r="K102" s="389"/>
      <c r="L102" s="400">
        <f t="shared" si="117"/>
        <v>493</v>
      </c>
      <c r="M102" s="320"/>
      <c r="N102" s="60"/>
      <c r="O102" s="114">
        <f t="shared" si="118"/>
        <v>0</v>
      </c>
      <c r="P102" s="111"/>
    </row>
    <row r="103" spans="1:16" ht="36" x14ac:dyDescent="0.25">
      <c r="A103" s="112">
        <v>2240</v>
      </c>
      <c r="B103" s="57" t="s">
        <v>89</v>
      </c>
      <c r="C103" s="58">
        <f t="shared" si="98"/>
        <v>6467</v>
      </c>
      <c r="D103" s="230">
        <f>SUM(D104:D111)</f>
        <v>3994</v>
      </c>
      <c r="E103" s="392">
        <f t="shared" ref="E103:F103" si="119">SUM(E104:E111)</f>
        <v>0</v>
      </c>
      <c r="F103" s="400">
        <f t="shared" si="119"/>
        <v>3994</v>
      </c>
      <c r="G103" s="230">
        <f>SUM(G104:G111)</f>
        <v>0</v>
      </c>
      <c r="H103" s="135">
        <f t="shared" ref="H103:I103" si="120">SUM(H104:H111)</f>
        <v>0</v>
      </c>
      <c r="I103" s="400">
        <f t="shared" si="120"/>
        <v>0</v>
      </c>
      <c r="J103" s="121">
        <f>SUM(J104:J111)</f>
        <v>2473</v>
      </c>
      <c r="K103" s="392">
        <f t="shared" ref="K103:L103" si="121">SUM(K104:K111)</f>
        <v>0</v>
      </c>
      <c r="L103" s="400">
        <f t="shared" si="121"/>
        <v>2473</v>
      </c>
      <c r="M103" s="58">
        <f>SUM(M104:M111)</f>
        <v>0</v>
      </c>
      <c r="N103" s="113">
        <f t="shared" ref="N103:O103" si="122">SUM(N104:N111)</f>
        <v>0</v>
      </c>
      <c r="O103" s="114">
        <f t="shared" si="122"/>
        <v>0</v>
      </c>
      <c r="P103" s="111"/>
    </row>
    <row r="104" spans="1:16" hidden="1" x14ac:dyDescent="0.25">
      <c r="A104" s="38">
        <v>2241</v>
      </c>
      <c r="B104" s="57" t="s">
        <v>90</v>
      </c>
      <c r="C104" s="58">
        <f t="shared" si="98"/>
        <v>0</v>
      </c>
      <c r="D104" s="229"/>
      <c r="E104" s="60"/>
      <c r="F104" s="146">
        <f t="shared" ref="F104:F111" si="123">D104+E104</f>
        <v>0</v>
      </c>
      <c r="G104" s="229"/>
      <c r="H104" s="261"/>
      <c r="I104" s="114">
        <f t="shared" ref="I104:I111" si="124">G104+H104</f>
        <v>0</v>
      </c>
      <c r="J104" s="261"/>
      <c r="K104" s="60"/>
      <c r="L104" s="135">
        <f t="shared" ref="L104:L111" si="125">J104+K104</f>
        <v>0</v>
      </c>
      <c r="M104" s="320"/>
      <c r="N104" s="60"/>
      <c r="O104" s="114">
        <f t="shared" ref="O104:O111" si="126">M104+N104</f>
        <v>0</v>
      </c>
      <c r="P104" s="111"/>
    </row>
    <row r="105" spans="1:16" s="464" customFormat="1" ht="24" x14ac:dyDescent="0.25">
      <c r="A105" s="421">
        <v>2242</v>
      </c>
      <c r="B105" s="438" t="s">
        <v>91</v>
      </c>
      <c r="C105" s="447">
        <f t="shared" si="98"/>
        <v>680</v>
      </c>
      <c r="D105" s="448">
        <v>40</v>
      </c>
      <c r="E105" s="517"/>
      <c r="F105" s="526">
        <f t="shared" si="123"/>
        <v>40</v>
      </c>
      <c r="G105" s="448"/>
      <c r="H105" s="518"/>
      <c r="I105" s="526">
        <f t="shared" si="124"/>
        <v>0</v>
      </c>
      <c r="J105" s="450">
        <v>640</v>
      </c>
      <c r="K105" s="517"/>
      <c r="L105" s="526">
        <f t="shared" si="125"/>
        <v>640</v>
      </c>
      <c r="M105" s="453"/>
      <c r="N105" s="449"/>
      <c r="O105" s="451">
        <f t="shared" si="126"/>
        <v>0</v>
      </c>
      <c r="P105" s="454"/>
    </row>
    <row r="106" spans="1:16" s="464" customFormat="1" ht="24" x14ac:dyDescent="0.25">
      <c r="A106" s="421">
        <v>2243</v>
      </c>
      <c r="B106" s="438" t="s">
        <v>92</v>
      </c>
      <c r="C106" s="447">
        <f t="shared" si="98"/>
        <v>1000</v>
      </c>
      <c r="D106" s="448">
        <v>420</v>
      </c>
      <c r="E106" s="517"/>
      <c r="F106" s="526">
        <f t="shared" si="123"/>
        <v>420</v>
      </c>
      <c r="G106" s="448"/>
      <c r="H106" s="518"/>
      <c r="I106" s="526">
        <f t="shared" si="124"/>
        <v>0</v>
      </c>
      <c r="J106" s="450">
        <v>580</v>
      </c>
      <c r="K106" s="517"/>
      <c r="L106" s="526">
        <f t="shared" si="125"/>
        <v>580</v>
      </c>
      <c r="M106" s="453"/>
      <c r="N106" s="449"/>
      <c r="O106" s="451">
        <f t="shared" si="126"/>
        <v>0</v>
      </c>
      <c r="P106" s="454"/>
    </row>
    <row r="107" spans="1:16" x14ac:dyDescent="0.25">
      <c r="A107" s="38">
        <v>2244</v>
      </c>
      <c r="B107" s="57" t="s">
        <v>93</v>
      </c>
      <c r="C107" s="58">
        <f t="shared" si="98"/>
        <v>4344</v>
      </c>
      <c r="D107" s="229">
        <v>3534</v>
      </c>
      <c r="E107" s="389"/>
      <c r="F107" s="400">
        <f t="shared" si="123"/>
        <v>3534</v>
      </c>
      <c r="G107" s="229"/>
      <c r="H107" s="390"/>
      <c r="I107" s="400">
        <f t="shared" si="124"/>
        <v>0</v>
      </c>
      <c r="J107" s="261">
        <v>810</v>
      </c>
      <c r="K107" s="389"/>
      <c r="L107" s="400">
        <f t="shared" si="125"/>
        <v>810</v>
      </c>
      <c r="M107" s="320"/>
      <c r="N107" s="60"/>
      <c r="O107" s="114">
        <f t="shared" si="126"/>
        <v>0</v>
      </c>
      <c r="P107" s="111"/>
    </row>
    <row r="108" spans="1:16" ht="24" hidden="1" x14ac:dyDescent="0.25">
      <c r="A108" s="38">
        <v>2246</v>
      </c>
      <c r="B108" s="57" t="s">
        <v>94</v>
      </c>
      <c r="C108" s="58">
        <f t="shared" si="98"/>
        <v>0</v>
      </c>
      <c r="D108" s="229"/>
      <c r="E108" s="60"/>
      <c r="F108" s="146">
        <f t="shared" si="123"/>
        <v>0</v>
      </c>
      <c r="G108" s="229"/>
      <c r="H108" s="261"/>
      <c r="I108" s="114">
        <f t="shared" si="124"/>
        <v>0</v>
      </c>
      <c r="J108" s="261"/>
      <c r="K108" s="60"/>
      <c r="L108" s="135">
        <f t="shared" si="125"/>
        <v>0</v>
      </c>
      <c r="M108" s="320"/>
      <c r="N108" s="60"/>
      <c r="O108" s="114">
        <f t="shared" si="126"/>
        <v>0</v>
      </c>
      <c r="P108" s="111"/>
    </row>
    <row r="109" spans="1:16" x14ac:dyDescent="0.25">
      <c r="A109" s="38">
        <v>2247</v>
      </c>
      <c r="B109" s="57" t="s">
        <v>95</v>
      </c>
      <c r="C109" s="58">
        <f t="shared" si="98"/>
        <v>443</v>
      </c>
      <c r="D109" s="229"/>
      <c r="E109" s="389"/>
      <c r="F109" s="400">
        <f t="shared" si="123"/>
        <v>0</v>
      </c>
      <c r="G109" s="229"/>
      <c r="H109" s="390"/>
      <c r="I109" s="400">
        <f t="shared" si="124"/>
        <v>0</v>
      </c>
      <c r="J109" s="261">
        <v>443</v>
      </c>
      <c r="K109" s="389"/>
      <c r="L109" s="400">
        <f t="shared" si="125"/>
        <v>443</v>
      </c>
      <c r="M109" s="320"/>
      <c r="N109" s="60"/>
      <c r="O109" s="114">
        <f t="shared" si="126"/>
        <v>0</v>
      </c>
      <c r="P109" s="111"/>
    </row>
    <row r="110" spans="1:16" ht="24" hidden="1" x14ac:dyDescent="0.25">
      <c r="A110" s="38">
        <v>2248</v>
      </c>
      <c r="B110" s="57" t="s">
        <v>300</v>
      </c>
      <c r="C110" s="58">
        <f t="shared" si="98"/>
        <v>0</v>
      </c>
      <c r="D110" s="229"/>
      <c r="E110" s="60"/>
      <c r="F110" s="146">
        <f t="shared" si="123"/>
        <v>0</v>
      </c>
      <c r="G110" s="229"/>
      <c r="H110" s="261"/>
      <c r="I110" s="114">
        <f t="shared" si="124"/>
        <v>0</v>
      </c>
      <c r="J110" s="261"/>
      <c r="K110" s="60"/>
      <c r="L110" s="135">
        <f t="shared" si="125"/>
        <v>0</v>
      </c>
      <c r="M110" s="320"/>
      <c r="N110" s="60"/>
      <c r="O110" s="114">
        <f t="shared" si="126"/>
        <v>0</v>
      </c>
      <c r="P110" s="111"/>
    </row>
    <row r="111" spans="1:16" ht="24" hidden="1" x14ac:dyDescent="0.25">
      <c r="A111" s="38">
        <v>2249</v>
      </c>
      <c r="B111" s="57" t="s">
        <v>96</v>
      </c>
      <c r="C111" s="58">
        <f t="shared" si="98"/>
        <v>0</v>
      </c>
      <c r="D111" s="229"/>
      <c r="E111" s="60"/>
      <c r="F111" s="146">
        <f t="shared" si="123"/>
        <v>0</v>
      </c>
      <c r="G111" s="229"/>
      <c r="H111" s="261"/>
      <c r="I111" s="114">
        <f t="shared" si="124"/>
        <v>0</v>
      </c>
      <c r="J111" s="261"/>
      <c r="K111" s="60"/>
      <c r="L111" s="135">
        <f t="shared" si="125"/>
        <v>0</v>
      </c>
      <c r="M111" s="320"/>
      <c r="N111" s="60"/>
      <c r="O111" s="114">
        <f t="shared" si="126"/>
        <v>0</v>
      </c>
      <c r="P111" s="111"/>
    </row>
    <row r="112" spans="1:16" x14ac:dyDescent="0.25">
      <c r="A112" s="112">
        <v>2250</v>
      </c>
      <c r="B112" s="57" t="s">
        <v>97</v>
      </c>
      <c r="C112" s="58">
        <f t="shared" si="98"/>
        <v>330</v>
      </c>
      <c r="D112" s="230">
        <f>SUM(D113:D115)</f>
        <v>330</v>
      </c>
      <c r="E112" s="392">
        <f t="shared" ref="E112:F112" si="127">SUM(E113:E115)</f>
        <v>0</v>
      </c>
      <c r="F112" s="400">
        <f t="shared" si="127"/>
        <v>330</v>
      </c>
      <c r="G112" s="230">
        <f>SUM(G113:G115)</f>
        <v>0</v>
      </c>
      <c r="H112" s="135">
        <f t="shared" ref="H112:I112" si="128">SUM(H113:H115)</f>
        <v>0</v>
      </c>
      <c r="I112" s="400">
        <f t="shared" si="128"/>
        <v>0</v>
      </c>
      <c r="J112" s="121">
        <f>SUM(J113:J115)</f>
        <v>0</v>
      </c>
      <c r="K112" s="392">
        <f t="shared" ref="K112:L112" si="129">SUM(K113:K115)</f>
        <v>0</v>
      </c>
      <c r="L112" s="400">
        <f t="shared" si="129"/>
        <v>0</v>
      </c>
      <c r="M112" s="58">
        <f>SUM(M113:M115)</f>
        <v>0</v>
      </c>
      <c r="N112" s="113">
        <f t="shared" ref="N112:O112" si="130">SUM(N113:N115)</f>
        <v>0</v>
      </c>
      <c r="O112" s="114">
        <f t="shared" si="130"/>
        <v>0</v>
      </c>
      <c r="P112" s="111"/>
    </row>
    <row r="113" spans="1:16" hidden="1" x14ac:dyDescent="0.25">
      <c r="A113" s="38">
        <v>2251</v>
      </c>
      <c r="B113" s="57" t="s">
        <v>98</v>
      </c>
      <c r="C113" s="58">
        <f t="shared" si="98"/>
        <v>0</v>
      </c>
      <c r="D113" s="229"/>
      <c r="E113" s="60"/>
      <c r="F113" s="146">
        <f t="shared" ref="F113:F115" si="131">D113+E113</f>
        <v>0</v>
      </c>
      <c r="G113" s="229"/>
      <c r="H113" s="261"/>
      <c r="I113" s="114">
        <f t="shared" ref="I113:I115" si="132">G113+H113</f>
        <v>0</v>
      </c>
      <c r="J113" s="261"/>
      <c r="K113" s="60"/>
      <c r="L113" s="135">
        <f t="shared" ref="L113:L115" si="133">J113+K113</f>
        <v>0</v>
      </c>
      <c r="M113" s="320"/>
      <c r="N113" s="60"/>
      <c r="O113" s="114">
        <f t="shared" ref="O113:O115" si="134">M113+N113</f>
        <v>0</v>
      </c>
      <c r="P113" s="111"/>
    </row>
    <row r="114" spans="1:16" ht="24" hidden="1" x14ac:dyDescent="0.25">
      <c r="A114" s="38">
        <v>2252</v>
      </c>
      <c r="B114" s="57" t="s">
        <v>99</v>
      </c>
      <c r="C114" s="58">
        <f t="shared" si="98"/>
        <v>0</v>
      </c>
      <c r="D114" s="229"/>
      <c r="E114" s="60"/>
      <c r="F114" s="146">
        <f t="shared" si="131"/>
        <v>0</v>
      </c>
      <c r="G114" s="229"/>
      <c r="H114" s="261"/>
      <c r="I114" s="114">
        <f t="shared" si="132"/>
        <v>0</v>
      </c>
      <c r="J114" s="261"/>
      <c r="K114" s="60"/>
      <c r="L114" s="135">
        <f t="shared" si="133"/>
        <v>0</v>
      </c>
      <c r="M114" s="320"/>
      <c r="N114" s="60"/>
      <c r="O114" s="114">
        <f t="shared" si="134"/>
        <v>0</v>
      </c>
      <c r="P114" s="111"/>
    </row>
    <row r="115" spans="1:16" ht="24" x14ac:dyDescent="0.25">
      <c r="A115" s="38">
        <v>2259</v>
      </c>
      <c r="B115" s="57" t="s">
        <v>100</v>
      </c>
      <c r="C115" s="58">
        <f t="shared" si="98"/>
        <v>330</v>
      </c>
      <c r="D115" s="229">
        <v>330</v>
      </c>
      <c r="E115" s="389"/>
      <c r="F115" s="400">
        <f t="shared" si="131"/>
        <v>330</v>
      </c>
      <c r="G115" s="229"/>
      <c r="H115" s="390"/>
      <c r="I115" s="400">
        <f t="shared" si="132"/>
        <v>0</v>
      </c>
      <c r="J115" s="261"/>
      <c r="K115" s="389"/>
      <c r="L115" s="400">
        <f t="shared" si="133"/>
        <v>0</v>
      </c>
      <c r="M115" s="320"/>
      <c r="N115" s="60"/>
      <c r="O115" s="114">
        <f t="shared" si="134"/>
        <v>0</v>
      </c>
      <c r="P115" s="111"/>
    </row>
    <row r="116" spans="1:16" x14ac:dyDescent="0.25">
      <c r="A116" s="112">
        <v>2260</v>
      </c>
      <c r="B116" s="57" t="s">
        <v>101</v>
      </c>
      <c r="C116" s="58">
        <f t="shared" si="98"/>
        <v>122026</v>
      </c>
      <c r="D116" s="230">
        <f>SUM(D117:D121)</f>
        <v>122026</v>
      </c>
      <c r="E116" s="392">
        <f t="shared" ref="E116:F116" si="135">SUM(E117:E121)</f>
        <v>0</v>
      </c>
      <c r="F116" s="400">
        <f t="shared" si="135"/>
        <v>122026</v>
      </c>
      <c r="G116" s="230">
        <f>SUM(G117:G121)</f>
        <v>0</v>
      </c>
      <c r="H116" s="135">
        <f t="shared" ref="H116:I116" si="136">SUM(H117:H121)</f>
        <v>0</v>
      </c>
      <c r="I116" s="400">
        <f t="shared" si="136"/>
        <v>0</v>
      </c>
      <c r="J116" s="121">
        <f>SUM(J117:J121)</f>
        <v>0</v>
      </c>
      <c r="K116" s="392">
        <f t="shared" ref="K116:L116" si="137">SUM(K117:K121)</f>
        <v>0</v>
      </c>
      <c r="L116" s="400">
        <f t="shared" si="137"/>
        <v>0</v>
      </c>
      <c r="M116" s="58">
        <f>SUM(M117:M121)</f>
        <v>0</v>
      </c>
      <c r="N116" s="113">
        <f t="shared" ref="N116:O116" si="138">SUM(N117:N121)</f>
        <v>0</v>
      </c>
      <c r="O116" s="114">
        <f t="shared" si="138"/>
        <v>0</v>
      </c>
      <c r="P116" s="111"/>
    </row>
    <row r="117" spans="1:16" x14ac:dyDescent="0.25">
      <c r="A117" s="38">
        <v>2261</v>
      </c>
      <c r="B117" s="57" t="s">
        <v>102</v>
      </c>
      <c r="C117" s="58">
        <f t="shared" si="98"/>
        <v>121977</v>
      </c>
      <c r="D117" s="229">
        <f>14027+107950</f>
        <v>121977</v>
      </c>
      <c r="E117" s="389"/>
      <c r="F117" s="400">
        <f t="shared" ref="F117:F121" si="139">D117+E117</f>
        <v>121977</v>
      </c>
      <c r="G117" s="229"/>
      <c r="H117" s="390"/>
      <c r="I117" s="400">
        <f t="shared" ref="I117:I121" si="140">G117+H117</f>
        <v>0</v>
      </c>
      <c r="J117" s="261"/>
      <c r="K117" s="389"/>
      <c r="L117" s="400">
        <f t="shared" ref="L117:L121" si="141">J117+K117</f>
        <v>0</v>
      </c>
      <c r="M117" s="320"/>
      <c r="N117" s="60"/>
      <c r="O117" s="114">
        <f t="shared" ref="O117:O121" si="142">M117+N117</f>
        <v>0</v>
      </c>
      <c r="P117" s="111"/>
    </row>
    <row r="118" spans="1:16" hidden="1" x14ac:dyDescent="0.25">
      <c r="A118" s="38">
        <v>2262</v>
      </c>
      <c r="B118" s="57" t="s">
        <v>103</v>
      </c>
      <c r="C118" s="58">
        <f t="shared" si="98"/>
        <v>0</v>
      </c>
      <c r="D118" s="229"/>
      <c r="E118" s="60"/>
      <c r="F118" s="146">
        <f t="shared" si="139"/>
        <v>0</v>
      </c>
      <c r="G118" s="229"/>
      <c r="H118" s="261"/>
      <c r="I118" s="114">
        <f t="shared" si="140"/>
        <v>0</v>
      </c>
      <c r="J118" s="261"/>
      <c r="K118" s="60"/>
      <c r="L118" s="135">
        <f t="shared" si="141"/>
        <v>0</v>
      </c>
      <c r="M118" s="320"/>
      <c r="N118" s="60"/>
      <c r="O118" s="114">
        <f t="shared" si="142"/>
        <v>0</v>
      </c>
      <c r="P118" s="111"/>
    </row>
    <row r="119" spans="1:16" hidden="1" x14ac:dyDescent="0.25">
      <c r="A119" s="38">
        <v>2263</v>
      </c>
      <c r="B119" s="57" t="s">
        <v>104</v>
      </c>
      <c r="C119" s="58">
        <f t="shared" si="98"/>
        <v>0</v>
      </c>
      <c r="D119" s="229"/>
      <c r="E119" s="60"/>
      <c r="F119" s="146">
        <f t="shared" si="139"/>
        <v>0</v>
      </c>
      <c r="G119" s="229"/>
      <c r="H119" s="261"/>
      <c r="I119" s="114">
        <f t="shared" si="140"/>
        <v>0</v>
      </c>
      <c r="J119" s="261"/>
      <c r="K119" s="60"/>
      <c r="L119" s="135">
        <f t="shared" si="141"/>
        <v>0</v>
      </c>
      <c r="M119" s="320"/>
      <c r="N119" s="60"/>
      <c r="O119" s="114">
        <f t="shared" si="142"/>
        <v>0</v>
      </c>
      <c r="P119" s="111"/>
    </row>
    <row r="120" spans="1:16" ht="24" hidden="1" x14ac:dyDescent="0.25">
      <c r="A120" s="38">
        <v>2264</v>
      </c>
      <c r="B120" s="57" t="s">
        <v>105</v>
      </c>
      <c r="C120" s="58">
        <f t="shared" si="98"/>
        <v>0</v>
      </c>
      <c r="D120" s="229"/>
      <c r="E120" s="60"/>
      <c r="F120" s="146">
        <f t="shared" si="139"/>
        <v>0</v>
      </c>
      <c r="G120" s="229"/>
      <c r="H120" s="261"/>
      <c r="I120" s="114">
        <f t="shared" si="140"/>
        <v>0</v>
      </c>
      <c r="J120" s="261"/>
      <c r="K120" s="60"/>
      <c r="L120" s="135">
        <f t="shared" si="141"/>
        <v>0</v>
      </c>
      <c r="M120" s="320"/>
      <c r="N120" s="60"/>
      <c r="O120" s="114">
        <f t="shared" si="142"/>
        <v>0</v>
      </c>
      <c r="P120" s="111"/>
    </row>
    <row r="121" spans="1:16" x14ac:dyDescent="0.25">
      <c r="A121" s="38">
        <v>2269</v>
      </c>
      <c r="B121" s="57" t="s">
        <v>106</v>
      </c>
      <c r="C121" s="58">
        <f t="shared" si="98"/>
        <v>49</v>
      </c>
      <c r="D121" s="229">
        <v>49</v>
      </c>
      <c r="E121" s="389"/>
      <c r="F121" s="400">
        <f t="shared" si="139"/>
        <v>49</v>
      </c>
      <c r="G121" s="229"/>
      <c r="H121" s="390"/>
      <c r="I121" s="400">
        <f t="shared" si="140"/>
        <v>0</v>
      </c>
      <c r="J121" s="261"/>
      <c r="K121" s="389"/>
      <c r="L121" s="400">
        <f t="shared" si="141"/>
        <v>0</v>
      </c>
      <c r="M121" s="320"/>
      <c r="N121" s="60"/>
      <c r="O121" s="114">
        <f t="shared" si="142"/>
        <v>0</v>
      </c>
      <c r="P121" s="111"/>
    </row>
    <row r="122" spans="1:16" x14ac:dyDescent="0.25">
      <c r="A122" s="112">
        <v>2270</v>
      </c>
      <c r="B122" s="57" t="s">
        <v>107</v>
      </c>
      <c r="C122" s="58">
        <f t="shared" si="98"/>
        <v>2160</v>
      </c>
      <c r="D122" s="230">
        <f>SUM(D123:D127)</f>
        <v>1790</v>
      </c>
      <c r="E122" s="392">
        <f t="shared" ref="E122:F122" si="143">SUM(E123:E127)</f>
        <v>300</v>
      </c>
      <c r="F122" s="400">
        <f t="shared" si="143"/>
        <v>2090</v>
      </c>
      <c r="G122" s="230">
        <f>SUM(G123:G127)</f>
        <v>0</v>
      </c>
      <c r="H122" s="135">
        <f t="shared" ref="H122:I122" si="144">SUM(H123:H127)</f>
        <v>0</v>
      </c>
      <c r="I122" s="400">
        <f t="shared" si="144"/>
        <v>0</v>
      </c>
      <c r="J122" s="121">
        <f>SUM(J123:J127)</f>
        <v>70</v>
      </c>
      <c r="K122" s="392">
        <f t="shared" ref="K122:L122" si="145">SUM(K123:K127)</f>
        <v>0</v>
      </c>
      <c r="L122" s="400">
        <f t="shared" si="145"/>
        <v>70</v>
      </c>
      <c r="M122" s="58">
        <f>SUM(M123:M127)</f>
        <v>0</v>
      </c>
      <c r="N122" s="113">
        <f t="shared" ref="N122:O122" si="146">SUM(N123:N127)</f>
        <v>0</v>
      </c>
      <c r="O122" s="114">
        <f t="shared" si="146"/>
        <v>0</v>
      </c>
      <c r="P122" s="111"/>
    </row>
    <row r="123" spans="1:16" ht="72" x14ac:dyDescent="0.25">
      <c r="A123" s="38">
        <v>2272</v>
      </c>
      <c r="B123" s="145" t="s">
        <v>108</v>
      </c>
      <c r="C123" s="58">
        <f t="shared" si="98"/>
        <v>300</v>
      </c>
      <c r="D123" s="229"/>
      <c r="E123" s="389">
        <v>300</v>
      </c>
      <c r="F123" s="400">
        <f t="shared" ref="F123:F127" si="147">D123+E123</f>
        <v>300</v>
      </c>
      <c r="G123" s="229"/>
      <c r="H123" s="390"/>
      <c r="I123" s="400">
        <f t="shared" ref="I123:I127" si="148">G123+H123</f>
        <v>0</v>
      </c>
      <c r="J123" s="261"/>
      <c r="K123" s="389"/>
      <c r="L123" s="400">
        <f t="shared" ref="L123:L127" si="149">J123+K123</f>
        <v>0</v>
      </c>
      <c r="M123" s="320"/>
      <c r="N123" s="60"/>
      <c r="O123" s="114">
        <f t="shared" ref="O123:O127" si="150">M123+N123</f>
        <v>0</v>
      </c>
      <c r="P123" s="367" t="s">
        <v>349</v>
      </c>
    </row>
    <row r="124" spans="1:16" ht="24" hidden="1" x14ac:dyDescent="0.25">
      <c r="A124" s="38">
        <v>2274</v>
      </c>
      <c r="B124" s="184" t="s">
        <v>290</v>
      </c>
      <c r="C124" s="58">
        <f t="shared" si="98"/>
        <v>0</v>
      </c>
      <c r="D124" s="229"/>
      <c r="E124" s="60"/>
      <c r="F124" s="146">
        <f t="shared" si="147"/>
        <v>0</v>
      </c>
      <c r="G124" s="229"/>
      <c r="H124" s="261"/>
      <c r="I124" s="114">
        <f t="shared" si="148"/>
        <v>0</v>
      </c>
      <c r="J124" s="261"/>
      <c r="K124" s="60"/>
      <c r="L124" s="135">
        <f t="shared" si="149"/>
        <v>0</v>
      </c>
      <c r="M124" s="320"/>
      <c r="N124" s="60"/>
      <c r="O124" s="114">
        <f t="shared" si="150"/>
        <v>0</v>
      </c>
      <c r="P124" s="111"/>
    </row>
    <row r="125" spans="1:16" ht="24" hidden="1" x14ac:dyDescent="0.25">
      <c r="A125" s="38">
        <v>2275</v>
      </c>
      <c r="B125" s="57" t="s">
        <v>109</v>
      </c>
      <c r="C125" s="58">
        <f t="shared" si="98"/>
        <v>0</v>
      </c>
      <c r="D125" s="229"/>
      <c r="E125" s="60"/>
      <c r="F125" s="146">
        <f t="shared" si="147"/>
        <v>0</v>
      </c>
      <c r="G125" s="229"/>
      <c r="H125" s="261"/>
      <c r="I125" s="114">
        <f t="shared" si="148"/>
        <v>0</v>
      </c>
      <c r="J125" s="261"/>
      <c r="K125" s="60"/>
      <c r="L125" s="135">
        <f t="shared" si="149"/>
        <v>0</v>
      </c>
      <c r="M125" s="320"/>
      <c r="N125" s="60"/>
      <c r="O125" s="114">
        <f t="shared" si="150"/>
        <v>0</v>
      </c>
      <c r="P125" s="111"/>
    </row>
    <row r="126" spans="1:16" ht="36" hidden="1" x14ac:dyDescent="0.25">
      <c r="A126" s="38">
        <v>2276</v>
      </c>
      <c r="B126" s="57" t="s">
        <v>110</v>
      </c>
      <c r="C126" s="58">
        <f t="shared" si="98"/>
        <v>0</v>
      </c>
      <c r="D126" s="229"/>
      <c r="E126" s="60"/>
      <c r="F126" s="146">
        <f t="shared" si="147"/>
        <v>0</v>
      </c>
      <c r="G126" s="229"/>
      <c r="H126" s="261"/>
      <c r="I126" s="114">
        <f t="shared" si="148"/>
        <v>0</v>
      </c>
      <c r="J126" s="261"/>
      <c r="K126" s="60"/>
      <c r="L126" s="135">
        <f t="shared" si="149"/>
        <v>0</v>
      </c>
      <c r="M126" s="320"/>
      <c r="N126" s="60"/>
      <c r="O126" s="114">
        <f t="shared" si="150"/>
        <v>0</v>
      </c>
      <c r="P126" s="156"/>
    </row>
    <row r="127" spans="1:16" s="464" customFormat="1" ht="24" x14ac:dyDescent="0.2">
      <c r="A127" s="421">
        <v>2279</v>
      </c>
      <c r="B127" s="438" t="s">
        <v>111</v>
      </c>
      <c r="C127" s="447">
        <f t="shared" si="98"/>
        <v>1860</v>
      </c>
      <c r="D127" s="448">
        <v>1790</v>
      </c>
      <c r="E127" s="517"/>
      <c r="F127" s="526">
        <f t="shared" si="147"/>
        <v>1790</v>
      </c>
      <c r="G127" s="448"/>
      <c r="H127" s="518"/>
      <c r="I127" s="526">
        <f t="shared" si="148"/>
        <v>0</v>
      </c>
      <c r="J127" s="450">
        <v>70</v>
      </c>
      <c r="K127" s="517"/>
      <c r="L127" s="526">
        <f t="shared" si="149"/>
        <v>70</v>
      </c>
      <c r="M127" s="453"/>
      <c r="N127" s="449"/>
      <c r="O127" s="451">
        <f t="shared" si="150"/>
        <v>0</v>
      </c>
      <c r="P127" s="506"/>
    </row>
    <row r="128" spans="1:16" ht="24" hidden="1" x14ac:dyDescent="0.25">
      <c r="A128" s="368">
        <v>2280</v>
      </c>
      <c r="B128" s="52" t="s">
        <v>301</v>
      </c>
      <c r="C128" s="53">
        <f t="shared" si="98"/>
        <v>0</v>
      </c>
      <c r="D128" s="232">
        <f t="shared" ref="D128:O128" si="151">SUM(D129)</f>
        <v>0</v>
      </c>
      <c r="E128" s="119">
        <f t="shared" si="151"/>
        <v>0</v>
      </c>
      <c r="F128" s="283">
        <f t="shared" si="151"/>
        <v>0</v>
      </c>
      <c r="G128" s="232">
        <f t="shared" si="151"/>
        <v>0</v>
      </c>
      <c r="H128" s="263">
        <f t="shared" si="151"/>
        <v>0</v>
      </c>
      <c r="I128" s="120">
        <f t="shared" si="151"/>
        <v>0</v>
      </c>
      <c r="J128" s="263">
        <f t="shared" si="151"/>
        <v>0</v>
      </c>
      <c r="K128" s="119">
        <f t="shared" si="151"/>
        <v>0</v>
      </c>
      <c r="L128" s="139">
        <f t="shared" si="151"/>
        <v>0</v>
      </c>
      <c r="M128" s="58">
        <f t="shared" si="151"/>
        <v>0</v>
      </c>
      <c r="N128" s="113">
        <f t="shared" si="151"/>
        <v>0</v>
      </c>
      <c r="O128" s="114">
        <f t="shared" si="151"/>
        <v>0</v>
      </c>
      <c r="P128" s="116"/>
    </row>
    <row r="129" spans="1:16" ht="24" hidden="1" x14ac:dyDescent="0.25">
      <c r="A129" s="38">
        <v>2283</v>
      </c>
      <c r="B129" s="57" t="s">
        <v>112</v>
      </c>
      <c r="C129" s="58">
        <f t="shared" si="98"/>
        <v>0</v>
      </c>
      <c r="D129" s="229"/>
      <c r="E129" s="60"/>
      <c r="F129" s="146">
        <f>D129+E129</f>
        <v>0</v>
      </c>
      <c r="G129" s="229"/>
      <c r="H129" s="261"/>
      <c r="I129" s="114">
        <f>G129+H129</f>
        <v>0</v>
      </c>
      <c r="J129" s="261"/>
      <c r="K129" s="60"/>
      <c r="L129" s="135">
        <f>J129+K129</f>
        <v>0</v>
      </c>
      <c r="M129" s="320"/>
      <c r="N129" s="60"/>
      <c r="O129" s="114">
        <f>M129+N129</f>
        <v>0</v>
      </c>
      <c r="P129" s="111"/>
    </row>
    <row r="130" spans="1:16" ht="38.25" customHeight="1" x14ac:dyDescent="0.25">
      <c r="A130" s="46">
        <v>2300</v>
      </c>
      <c r="B130" s="105" t="s">
        <v>113</v>
      </c>
      <c r="C130" s="47">
        <f t="shared" si="98"/>
        <v>14178</v>
      </c>
      <c r="D130" s="227">
        <f>SUM(D131,D136,D140,D141,D144,D151,D159,D160,D163)</f>
        <v>5558</v>
      </c>
      <c r="E130" s="387">
        <f t="shared" ref="E130:F130" si="152">SUM(E131,E136,E140,E141,E144,E151,E159,E160,E163)</f>
        <v>0</v>
      </c>
      <c r="F130" s="402">
        <f t="shared" si="152"/>
        <v>5558</v>
      </c>
      <c r="G130" s="227">
        <f>SUM(G131,G136,G140,G141,G144,G151,G159,G160,G163)</f>
        <v>0</v>
      </c>
      <c r="H130" s="126">
        <f t="shared" ref="H130:I130" si="153">SUM(H131,H136,H140,H141,H144,H151,H159,H160,H163)</f>
        <v>0</v>
      </c>
      <c r="I130" s="402">
        <f t="shared" si="153"/>
        <v>0</v>
      </c>
      <c r="J130" s="106">
        <f>SUM(J131,J136,J140,J141,J144,J151,J159,J160,J163)</f>
        <v>8619</v>
      </c>
      <c r="K130" s="387">
        <f t="shared" ref="K130:L130" si="154">SUM(K131,K136,K140,K141,K144,K151,K159,K160,K163)</f>
        <v>0</v>
      </c>
      <c r="L130" s="402">
        <f t="shared" si="154"/>
        <v>8619</v>
      </c>
      <c r="M130" s="47">
        <f>SUM(M131,M136,M140,M141,M144,M151,M159,M160,M163)</f>
        <v>1</v>
      </c>
      <c r="N130" s="50">
        <f t="shared" ref="N130:O130" si="155">SUM(N131,N136,N140,N141,N144,N151,N159,N160,N163)</f>
        <v>0</v>
      </c>
      <c r="O130" s="117">
        <f t="shared" si="155"/>
        <v>1</v>
      </c>
      <c r="P130" s="123"/>
    </row>
    <row r="131" spans="1:16" ht="24" x14ac:dyDescent="0.25">
      <c r="A131" s="368">
        <v>2310</v>
      </c>
      <c r="B131" s="52" t="s">
        <v>114</v>
      </c>
      <c r="C131" s="53">
        <f t="shared" si="98"/>
        <v>4430</v>
      </c>
      <c r="D131" s="232">
        <f t="shared" ref="D131:O131" si="156">SUM(D132:D135)</f>
        <v>1058</v>
      </c>
      <c r="E131" s="388">
        <f t="shared" si="156"/>
        <v>0</v>
      </c>
      <c r="F131" s="411">
        <f t="shared" si="156"/>
        <v>1058</v>
      </c>
      <c r="G131" s="232">
        <f t="shared" si="156"/>
        <v>0</v>
      </c>
      <c r="H131" s="139">
        <f t="shared" si="156"/>
        <v>0</v>
      </c>
      <c r="I131" s="411">
        <f t="shared" si="156"/>
        <v>0</v>
      </c>
      <c r="J131" s="263">
        <f t="shared" si="156"/>
        <v>3372</v>
      </c>
      <c r="K131" s="388">
        <f t="shared" si="156"/>
        <v>0</v>
      </c>
      <c r="L131" s="411">
        <f t="shared" si="156"/>
        <v>3372</v>
      </c>
      <c r="M131" s="53">
        <f t="shared" si="156"/>
        <v>0</v>
      </c>
      <c r="N131" s="119">
        <f t="shared" si="156"/>
        <v>0</v>
      </c>
      <c r="O131" s="120">
        <f t="shared" si="156"/>
        <v>0</v>
      </c>
      <c r="P131" s="110"/>
    </row>
    <row r="132" spans="1:16" x14ac:dyDescent="0.25">
      <c r="A132" s="38">
        <v>2311</v>
      </c>
      <c r="B132" s="57" t="s">
        <v>115</v>
      </c>
      <c r="C132" s="58">
        <f t="shared" si="98"/>
        <v>608</v>
      </c>
      <c r="D132" s="229">
        <v>458</v>
      </c>
      <c r="E132" s="389"/>
      <c r="F132" s="400">
        <f t="shared" ref="F132:F135" si="157">D132+E132</f>
        <v>458</v>
      </c>
      <c r="G132" s="229"/>
      <c r="H132" s="390"/>
      <c r="I132" s="400">
        <f t="shared" ref="I132:I135" si="158">G132+H132</f>
        <v>0</v>
      </c>
      <c r="J132" s="261">
        <v>150</v>
      </c>
      <c r="K132" s="389"/>
      <c r="L132" s="400">
        <f t="shared" ref="L132:L135" si="159">J132+K132</f>
        <v>150</v>
      </c>
      <c r="M132" s="320"/>
      <c r="N132" s="60"/>
      <c r="O132" s="114">
        <f t="shared" ref="O132:O135" si="160">M132+N132</f>
        <v>0</v>
      </c>
      <c r="P132" s="111"/>
    </row>
    <row r="133" spans="1:16" s="464" customFormat="1" ht="17.25" customHeight="1" x14ac:dyDescent="0.25">
      <c r="A133" s="421">
        <v>2312</v>
      </c>
      <c r="B133" s="438" t="s">
        <v>116</v>
      </c>
      <c r="C133" s="447">
        <f t="shared" si="98"/>
        <v>1337</v>
      </c>
      <c r="D133" s="448">
        <v>0</v>
      </c>
      <c r="E133" s="517"/>
      <c r="F133" s="526">
        <f t="shared" si="157"/>
        <v>0</v>
      </c>
      <c r="G133" s="448"/>
      <c r="H133" s="518"/>
      <c r="I133" s="526">
        <f t="shared" si="158"/>
        <v>0</v>
      </c>
      <c r="J133" s="450">
        <v>1337</v>
      </c>
      <c r="K133" s="517"/>
      <c r="L133" s="526">
        <f t="shared" si="159"/>
        <v>1337</v>
      </c>
      <c r="M133" s="453"/>
      <c r="N133" s="449"/>
      <c r="O133" s="451">
        <f t="shared" si="160"/>
        <v>0</v>
      </c>
      <c r="P133" s="454"/>
    </row>
    <row r="134" spans="1:16" s="464" customFormat="1" x14ac:dyDescent="0.25">
      <c r="A134" s="421">
        <v>2313</v>
      </c>
      <c r="B134" s="438" t="s">
        <v>117</v>
      </c>
      <c r="C134" s="447">
        <f t="shared" si="98"/>
        <v>1010</v>
      </c>
      <c r="D134" s="448"/>
      <c r="E134" s="517"/>
      <c r="F134" s="526">
        <f t="shared" si="157"/>
        <v>0</v>
      </c>
      <c r="G134" s="448"/>
      <c r="H134" s="518"/>
      <c r="I134" s="526">
        <f t="shared" si="158"/>
        <v>0</v>
      </c>
      <c r="J134" s="450">
        <v>1010</v>
      </c>
      <c r="K134" s="517"/>
      <c r="L134" s="526">
        <f t="shared" si="159"/>
        <v>1010</v>
      </c>
      <c r="M134" s="453"/>
      <c r="N134" s="449"/>
      <c r="O134" s="451">
        <f t="shared" si="160"/>
        <v>0</v>
      </c>
      <c r="P134" s="454"/>
    </row>
    <row r="135" spans="1:16" s="464" customFormat="1" ht="42.75" customHeight="1" x14ac:dyDescent="0.25">
      <c r="A135" s="421">
        <v>2314</v>
      </c>
      <c r="B135" s="438" t="s">
        <v>291</v>
      </c>
      <c r="C135" s="447">
        <f t="shared" si="98"/>
        <v>1475</v>
      </c>
      <c r="D135" s="448">
        <v>600</v>
      </c>
      <c r="E135" s="517"/>
      <c r="F135" s="526">
        <f t="shared" si="157"/>
        <v>600</v>
      </c>
      <c r="G135" s="448"/>
      <c r="H135" s="518"/>
      <c r="I135" s="526">
        <f t="shared" si="158"/>
        <v>0</v>
      </c>
      <c r="J135" s="450">
        <v>875</v>
      </c>
      <c r="K135" s="517"/>
      <c r="L135" s="526">
        <f t="shared" si="159"/>
        <v>875</v>
      </c>
      <c r="M135" s="453"/>
      <c r="N135" s="449"/>
      <c r="O135" s="451">
        <f t="shared" si="160"/>
        <v>0</v>
      </c>
      <c r="P135" s="454"/>
    </row>
    <row r="136" spans="1:16" x14ac:dyDescent="0.25">
      <c r="A136" s="112">
        <v>2320</v>
      </c>
      <c r="B136" s="57" t="s">
        <v>118</v>
      </c>
      <c r="C136" s="58">
        <f t="shared" si="98"/>
        <v>1198</v>
      </c>
      <c r="D136" s="230">
        <f>SUM(D137:D139)</f>
        <v>800</v>
      </c>
      <c r="E136" s="392">
        <f t="shared" ref="E136:F136" si="161">SUM(E137:E139)</f>
        <v>0</v>
      </c>
      <c r="F136" s="400">
        <f t="shared" si="161"/>
        <v>800</v>
      </c>
      <c r="G136" s="230">
        <f>SUM(G137:G139)</f>
        <v>0</v>
      </c>
      <c r="H136" s="135">
        <f t="shared" ref="H136:I136" si="162">SUM(H137:H139)</f>
        <v>0</v>
      </c>
      <c r="I136" s="400">
        <f t="shared" si="162"/>
        <v>0</v>
      </c>
      <c r="J136" s="121">
        <f>SUM(J137:J139)</f>
        <v>398</v>
      </c>
      <c r="K136" s="392">
        <f t="shared" ref="K136:L136" si="163">SUM(K137:K139)</f>
        <v>0</v>
      </c>
      <c r="L136" s="400">
        <f t="shared" si="163"/>
        <v>398</v>
      </c>
      <c r="M136" s="58">
        <f>SUM(M137:M139)</f>
        <v>0</v>
      </c>
      <c r="N136" s="113">
        <f t="shared" ref="N136:O136" si="164">SUM(N137:N139)</f>
        <v>0</v>
      </c>
      <c r="O136" s="114">
        <f t="shared" si="164"/>
        <v>0</v>
      </c>
      <c r="P136" s="111"/>
    </row>
    <row r="137" spans="1:16" hidden="1" x14ac:dyDescent="0.25">
      <c r="A137" s="38">
        <v>2321</v>
      </c>
      <c r="B137" s="57" t="s">
        <v>119</v>
      </c>
      <c r="C137" s="58">
        <f t="shared" si="98"/>
        <v>0</v>
      </c>
      <c r="D137" s="229"/>
      <c r="E137" s="60"/>
      <c r="F137" s="146">
        <f t="shared" ref="F137:F140" si="165">D137+E137</f>
        <v>0</v>
      </c>
      <c r="G137" s="229"/>
      <c r="H137" s="261"/>
      <c r="I137" s="114">
        <f t="shared" ref="I137:I140" si="166">G137+H137</f>
        <v>0</v>
      </c>
      <c r="J137" s="261"/>
      <c r="K137" s="60"/>
      <c r="L137" s="135">
        <f t="shared" ref="L137:L140" si="167">J137+K137</f>
        <v>0</v>
      </c>
      <c r="M137" s="320"/>
      <c r="N137" s="60"/>
      <c r="O137" s="114">
        <f t="shared" ref="O137:O140" si="168">M137+N137</f>
        <v>0</v>
      </c>
      <c r="P137" s="111"/>
    </row>
    <row r="138" spans="1:16" x14ac:dyDescent="0.25">
      <c r="A138" s="38">
        <v>2322</v>
      </c>
      <c r="B138" s="57" t="s">
        <v>120</v>
      </c>
      <c r="C138" s="58">
        <f t="shared" si="98"/>
        <v>1198</v>
      </c>
      <c r="D138" s="229">
        <v>800</v>
      </c>
      <c r="E138" s="389"/>
      <c r="F138" s="400">
        <f t="shared" si="165"/>
        <v>800</v>
      </c>
      <c r="G138" s="229"/>
      <c r="H138" s="390"/>
      <c r="I138" s="400">
        <f t="shared" si="166"/>
        <v>0</v>
      </c>
      <c r="J138" s="261">
        <v>398</v>
      </c>
      <c r="K138" s="389"/>
      <c r="L138" s="400">
        <f t="shared" si="167"/>
        <v>398</v>
      </c>
      <c r="M138" s="320"/>
      <c r="N138" s="60"/>
      <c r="O138" s="114">
        <f t="shared" si="168"/>
        <v>0</v>
      </c>
      <c r="P138" s="111"/>
    </row>
    <row r="139" spans="1:16" ht="10.5" hidden="1" customHeight="1" x14ac:dyDescent="0.25">
      <c r="A139" s="38">
        <v>2329</v>
      </c>
      <c r="B139" s="57" t="s">
        <v>121</v>
      </c>
      <c r="C139" s="58">
        <f t="shared" si="98"/>
        <v>0</v>
      </c>
      <c r="D139" s="229"/>
      <c r="E139" s="60"/>
      <c r="F139" s="146">
        <f t="shared" si="165"/>
        <v>0</v>
      </c>
      <c r="G139" s="229"/>
      <c r="H139" s="261"/>
      <c r="I139" s="114">
        <f t="shared" si="166"/>
        <v>0</v>
      </c>
      <c r="J139" s="261"/>
      <c r="K139" s="60"/>
      <c r="L139" s="135">
        <f t="shared" si="167"/>
        <v>0</v>
      </c>
      <c r="M139" s="320"/>
      <c r="N139" s="60"/>
      <c r="O139" s="114">
        <f t="shared" si="168"/>
        <v>0</v>
      </c>
      <c r="P139" s="111"/>
    </row>
    <row r="140" spans="1:16" x14ac:dyDescent="0.25">
      <c r="A140" s="112">
        <v>2330</v>
      </c>
      <c r="B140" s="57" t="s">
        <v>122</v>
      </c>
      <c r="C140" s="58">
        <f t="shared" si="98"/>
        <v>775</v>
      </c>
      <c r="D140" s="229"/>
      <c r="E140" s="389"/>
      <c r="F140" s="400">
        <f t="shared" si="165"/>
        <v>0</v>
      </c>
      <c r="G140" s="229"/>
      <c r="H140" s="390"/>
      <c r="I140" s="400">
        <f t="shared" si="166"/>
        <v>0</v>
      </c>
      <c r="J140" s="261">
        <v>775</v>
      </c>
      <c r="K140" s="389"/>
      <c r="L140" s="400">
        <f t="shared" si="167"/>
        <v>775</v>
      </c>
      <c r="M140" s="320"/>
      <c r="N140" s="60"/>
      <c r="O140" s="114">
        <f t="shared" si="168"/>
        <v>0</v>
      </c>
      <c r="P140" s="111"/>
    </row>
    <row r="141" spans="1:16" ht="48" hidden="1" x14ac:dyDescent="0.25">
      <c r="A141" s="112">
        <v>2340</v>
      </c>
      <c r="B141" s="57" t="s">
        <v>302</v>
      </c>
      <c r="C141" s="58">
        <f t="shared" si="98"/>
        <v>0</v>
      </c>
      <c r="D141" s="230">
        <f>SUM(D142:D143)</f>
        <v>0</v>
      </c>
      <c r="E141" s="113">
        <f t="shared" ref="E141:F141" si="169">SUM(E142:E143)</f>
        <v>0</v>
      </c>
      <c r="F141" s="146">
        <f t="shared" si="169"/>
        <v>0</v>
      </c>
      <c r="G141" s="230">
        <f>SUM(G142:G143)</f>
        <v>0</v>
      </c>
      <c r="H141" s="121">
        <f t="shared" ref="H141:I141" si="170">SUM(H142:H143)</f>
        <v>0</v>
      </c>
      <c r="I141" s="114">
        <f t="shared" si="170"/>
        <v>0</v>
      </c>
      <c r="J141" s="121">
        <f>SUM(J142:J143)</f>
        <v>0</v>
      </c>
      <c r="K141" s="113">
        <f t="shared" ref="K141:L141" si="171">SUM(K142:K143)</f>
        <v>0</v>
      </c>
      <c r="L141" s="135">
        <f t="shared" si="171"/>
        <v>0</v>
      </c>
      <c r="M141" s="58">
        <f>SUM(M142:M143)</f>
        <v>0</v>
      </c>
      <c r="N141" s="113">
        <f t="shared" ref="N141:O141" si="172">SUM(N142:N143)</f>
        <v>0</v>
      </c>
      <c r="O141" s="114">
        <f t="shared" si="172"/>
        <v>0</v>
      </c>
      <c r="P141" s="111"/>
    </row>
    <row r="142" spans="1:16" hidden="1" x14ac:dyDescent="0.25">
      <c r="A142" s="38">
        <v>2341</v>
      </c>
      <c r="B142" s="57" t="s">
        <v>123</v>
      </c>
      <c r="C142" s="58">
        <f t="shared" si="98"/>
        <v>0</v>
      </c>
      <c r="D142" s="229"/>
      <c r="E142" s="60"/>
      <c r="F142" s="146">
        <f t="shared" ref="F142:F143" si="173">D142+E142</f>
        <v>0</v>
      </c>
      <c r="G142" s="229"/>
      <c r="H142" s="261"/>
      <c r="I142" s="114">
        <f t="shared" ref="I142:I143" si="174">G142+H142</f>
        <v>0</v>
      </c>
      <c r="J142" s="261"/>
      <c r="K142" s="60"/>
      <c r="L142" s="135">
        <f t="shared" ref="L142:L143" si="175">J142+K142</f>
        <v>0</v>
      </c>
      <c r="M142" s="320"/>
      <c r="N142" s="60"/>
      <c r="O142" s="114">
        <f t="shared" ref="O142:O143" si="176">M142+N142</f>
        <v>0</v>
      </c>
      <c r="P142" s="111"/>
    </row>
    <row r="143" spans="1:16" ht="24" hidden="1" x14ac:dyDescent="0.25">
      <c r="A143" s="38">
        <v>2344</v>
      </c>
      <c r="B143" s="57" t="s">
        <v>124</v>
      </c>
      <c r="C143" s="58">
        <f t="shared" si="98"/>
        <v>0</v>
      </c>
      <c r="D143" s="229"/>
      <c r="E143" s="60"/>
      <c r="F143" s="146">
        <f t="shared" si="173"/>
        <v>0</v>
      </c>
      <c r="G143" s="229"/>
      <c r="H143" s="261"/>
      <c r="I143" s="114">
        <f t="shared" si="174"/>
        <v>0</v>
      </c>
      <c r="J143" s="261"/>
      <c r="K143" s="60"/>
      <c r="L143" s="135">
        <f t="shared" si="175"/>
        <v>0</v>
      </c>
      <c r="M143" s="320"/>
      <c r="N143" s="60"/>
      <c r="O143" s="114">
        <f t="shared" si="176"/>
        <v>0</v>
      </c>
      <c r="P143" s="111"/>
    </row>
    <row r="144" spans="1:16" ht="24" x14ac:dyDescent="0.25">
      <c r="A144" s="107">
        <v>2350</v>
      </c>
      <c r="B144" s="78" t="s">
        <v>125</v>
      </c>
      <c r="C144" s="84">
        <f t="shared" si="98"/>
        <v>7274</v>
      </c>
      <c r="D144" s="132">
        <f>SUM(D145:D150)</f>
        <v>3200</v>
      </c>
      <c r="E144" s="516">
        <f t="shared" ref="E144:F144" si="177">SUM(E145:E150)</f>
        <v>0</v>
      </c>
      <c r="F144" s="533">
        <f t="shared" si="177"/>
        <v>3200</v>
      </c>
      <c r="G144" s="132">
        <f>SUM(G145:G150)</f>
        <v>0</v>
      </c>
      <c r="H144" s="136">
        <f t="shared" ref="H144:I144" si="178">SUM(H145:H150)</f>
        <v>0</v>
      </c>
      <c r="I144" s="533">
        <f t="shared" si="178"/>
        <v>0</v>
      </c>
      <c r="J144" s="205">
        <f>SUM(J145:J150)</f>
        <v>4074</v>
      </c>
      <c r="K144" s="516">
        <f t="shared" ref="K144:L144" si="179">SUM(K145:K150)</f>
        <v>0</v>
      </c>
      <c r="L144" s="533">
        <f t="shared" si="179"/>
        <v>4074</v>
      </c>
      <c r="M144" s="84">
        <f>SUM(M145:M150)</f>
        <v>0</v>
      </c>
      <c r="N144" s="108">
        <f t="shared" ref="N144:O144" si="180">SUM(N145:N150)</f>
        <v>0</v>
      </c>
      <c r="O144" s="109">
        <f t="shared" si="180"/>
        <v>0</v>
      </c>
      <c r="P144" s="116"/>
    </row>
    <row r="145" spans="1:16" s="464" customFormat="1" x14ac:dyDescent="0.25">
      <c r="A145" s="485">
        <v>2351</v>
      </c>
      <c r="B145" s="456" t="s">
        <v>126</v>
      </c>
      <c r="C145" s="457">
        <f t="shared" si="98"/>
        <v>1559</v>
      </c>
      <c r="D145" s="458">
        <v>200</v>
      </c>
      <c r="E145" s="520"/>
      <c r="F145" s="534">
        <f t="shared" ref="F145:F150" si="181">D145+E145</f>
        <v>200</v>
      </c>
      <c r="G145" s="458"/>
      <c r="H145" s="523"/>
      <c r="I145" s="534">
        <f t="shared" ref="I145:I150" si="182">G145+H145</f>
        <v>0</v>
      </c>
      <c r="J145" s="460">
        <v>1359</v>
      </c>
      <c r="K145" s="520"/>
      <c r="L145" s="534">
        <f t="shared" ref="L145:L150" si="183">J145+K145</f>
        <v>1359</v>
      </c>
      <c r="M145" s="462"/>
      <c r="N145" s="459"/>
      <c r="O145" s="461">
        <f t="shared" ref="O145:O150" si="184">M145+N145</f>
        <v>0</v>
      </c>
      <c r="P145" s="463"/>
    </row>
    <row r="146" spans="1:16" x14ac:dyDescent="0.25">
      <c r="A146" s="38">
        <v>2352</v>
      </c>
      <c r="B146" s="57" t="s">
        <v>127</v>
      </c>
      <c r="C146" s="58">
        <f t="shared" si="98"/>
        <v>5380</v>
      </c>
      <c r="D146" s="229">
        <v>2800</v>
      </c>
      <c r="E146" s="389"/>
      <c r="F146" s="400">
        <f t="shared" si="181"/>
        <v>2800</v>
      </c>
      <c r="G146" s="229"/>
      <c r="H146" s="390"/>
      <c r="I146" s="400">
        <f t="shared" si="182"/>
        <v>0</v>
      </c>
      <c r="J146" s="261">
        <v>2580</v>
      </c>
      <c r="K146" s="389"/>
      <c r="L146" s="400">
        <f t="shared" si="183"/>
        <v>2580</v>
      </c>
      <c r="M146" s="320"/>
      <c r="N146" s="60"/>
      <c r="O146" s="114">
        <f t="shared" si="184"/>
        <v>0</v>
      </c>
      <c r="P146" s="111"/>
    </row>
    <row r="147" spans="1:16" ht="24" x14ac:dyDescent="0.25">
      <c r="A147" s="38">
        <v>2353</v>
      </c>
      <c r="B147" s="57" t="s">
        <v>128</v>
      </c>
      <c r="C147" s="58">
        <f t="shared" si="98"/>
        <v>50</v>
      </c>
      <c r="D147" s="229">
        <v>0</v>
      </c>
      <c r="E147" s="389"/>
      <c r="F147" s="400">
        <f t="shared" si="181"/>
        <v>0</v>
      </c>
      <c r="G147" s="229"/>
      <c r="H147" s="390"/>
      <c r="I147" s="400">
        <f t="shared" si="182"/>
        <v>0</v>
      </c>
      <c r="J147" s="261">
        <v>50</v>
      </c>
      <c r="K147" s="389"/>
      <c r="L147" s="400">
        <f t="shared" si="183"/>
        <v>50</v>
      </c>
      <c r="M147" s="320"/>
      <c r="N147" s="60"/>
      <c r="O147" s="114">
        <f t="shared" si="184"/>
        <v>0</v>
      </c>
      <c r="P147" s="111"/>
    </row>
    <row r="148" spans="1:16" ht="24" x14ac:dyDescent="0.25">
      <c r="A148" s="38">
        <v>2354</v>
      </c>
      <c r="B148" s="57" t="s">
        <v>129</v>
      </c>
      <c r="C148" s="58">
        <f t="shared" si="98"/>
        <v>285</v>
      </c>
      <c r="D148" s="229">
        <v>200</v>
      </c>
      <c r="E148" s="389"/>
      <c r="F148" s="400">
        <f t="shared" si="181"/>
        <v>200</v>
      </c>
      <c r="G148" s="229"/>
      <c r="H148" s="390"/>
      <c r="I148" s="400">
        <f t="shared" si="182"/>
        <v>0</v>
      </c>
      <c r="J148" s="261">
        <v>85</v>
      </c>
      <c r="K148" s="389"/>
      <c r="L148" s="400">
        <f t="shared" si="183"/>
        <v>85</v>
      </c>
      <c r="M148" s="320"/>
      <c r="N148" s="60"/>
      <c r="O148" s="114">
        <f t="shared" si="184"/>
        <v>0</v>
      </c>
      <c r="P148" s="111"/>
    </row>
    <row r="149" spans="1:16" ht="24" hidden="1" x14ac:dyDescent="0.25">
      <c r="A149" s="38">
        <v>2355</v>
      </c>
      <c r="B149" s="57" t="s">
        <v>130</v>
      </c>
      <c r="C149" s="58">
        <f t="shared" ref="C149:C212" si="185">F149+I149+L149+O149</f>
        <v>0</v>
      </c>
      <c r="D149" s="229">
        <v>0</v>
      </c>
      <c r="E149" s="60"/>
      <c r="F149" s="146">
        <f t="shared" si="181"/>
        <v>0</v>
      </c>
      <c r="G149" s="229"/>
      <c r="H149" s="261"/>
      <c r="I149" s="114">
        <f t="shared" si="182"/>
        <v>0</v>
      </c>
      <c r="J149" s="261"/>
      <c r="K149" s="60"/>
      <c r="L149" s="135">
        <f t="shared" si="183"/>
        <v>0</v>
      </c>
      <c r="M149" s="320"/>
      <c r="N149" s="60"/>
      <c r="O149" s="114">
        <f t="shared" si="184"/>
        <v>0</v>
      </c>
      <c r="P149" s="111"/>
    </row>
    <row r="150" spans="1:16" ht="24" hidden="1" x14ac:dyDescent="0.25">
      <c r="A150" s="38">
        <v>2359</v>
      </c>
      <c r="B150" s="57" t="s">
        <v>131</v>
      </c>
      <c r="C150" s="58">
        <f t="shared" si="185"/>
        <v>0</v>
      </c>
      <c r="D150" s="229"/>
      <c r="E150" s="60"/>
      <c r="F150" s="146">
        <f t="shared" si="181"/>
        <v>0</v>
      </c>
      <c r="G150" s="229"/>
      <c r="H150" s="261"/>
      <c r="I150" s="114">
        <f t="shared" si="182"/>
        <v>0</v>
      </c>
      <c r="J150" s="261"/>
      <c r="K150" s="60"/>
      <c r="L150" s="135">
        <f t="shared" si="183"/>
        <v>0</v>
      </c>
      <c r="M150" s="320"/>
      <c r="N150" s="60"/>
      <c r="O150" s="114">
        <f t="shared" si="184"/>
        <v>0</v>
      </c>
      <c r="P150" s="111"/>
    </row>
    <row r="151" spans="1:16" ht="24.75" customHeight="1" x14ac:dyDescent="0.25">
      <c r="A151" s="112">
        <v>2360</v>
      </c>
      <c r="B151" s="57" t="s">
        <v>132</v>
      </c>
      <c r="C151" s="58">
        <f t="shared" si="185"/>
        <v>1</v>
      </c>
      <c r="D151" s="230">
        <f>SUM(D152:D158)</f>
        <v>0</v>
      </c>
      <c r="E151" s="392">
        <f t="shared" ref="E151:F151" si="186">SUM(E152:E158)</f>
        <v>0</v>
      </c>
      <c r="F151" s="400">
        <f t="shared" si="186"/>
        <v>0</v>
      </c>
      <c r="G151" s="230">
        <f>SUM(G152:G158)</f>
        <v>0</v>
      </c>
      <c r="H151" s="135">
        <f t="shared" ref="H151:I151" si="187">SUM(H152:H158)</f>
        <v>0</v>
      </c>
      <c r="I151" s="400">
        <f t="shared" si="187"/>
        <v>0</v>
      </c>
      <c r="J151" s="121">
        <f>SUM(J152:J158)</f>
        <v>0</v>
      </c>
      <c r="K151" s="392">
        <f t="shared" ref="K151:L151" si="188">SUM(K152:K158)</f>
        <v>0</v>
      </c>
      <c r="L151" s="400">
        <f t="shared" si="188"/>
        <v>0</v>
      </c>
      <c r="M151" s="58">
        <f>SUM(M152:M158)</f>
        <v>1</v>
      </c>
      <c r="N151" s="113">
        <f t="shared" ref="N151:O151" si="189">SUM(N152:N158)</f>
        <v>0</v>
      </c>
      <c r="O151" s="114">
        <f t="shared" si="189"/>
        <v>1</v>
      </c>
      <c r="P151" s="111"/>
    </row>
    <row r="152" spans="1:16" x14ac:dyDescent="0.25">
      <c r="A152" s="37">
        <v>2361</v>
      </c>
      <c r="B152" s="57" t="s">
        <v>133</v>
      </c>
      <c r="C152" s="58">
        <f t="shared" si="185"/>
        <v>1</v>
      </c>
      <c r="D152" s="229"/>
      <c r="E152" s="389"/>
      <c r="F152" s="400">
        <f t="shared" ref="F152:F159" si="190">D152+E152</f>
        <v>0</v>
      </c>
      <c r="G152" s="229"/>
      <c r="H152" s="390"/>
      <c r="I152" s="400">
        <f t="shared" ref="I152:I159" si="191">G152+H152</f>
        <v>0</v>
      </c>
      <c r="J152" s="261"/>
      <c r="K152" s="389"/>
      <c r="L152" s="400">
        <f t="shared" ref="L152:L159" si="192">J152+K152</f>
        <v>0</v>
      </c>
      <c r="M152" s="320">
        <v>1</v>
      </c>
      <c r="N152" s="60"/>
      <c r="O152" s="114">
        <f t="shared" ref="O152:O159" si="193">M152+N152</f>
        <v>1</v>
      </c>
      <c r="P152" s="111"/>
    </row>
    <row r="153" spans="1:16" ht="24" hidden="1" x14ac:dyDescent="0.25">
      <c r="A153" s="37">
        <v>2362</v>
      </c>
      <c r="B153" s="57" t="s">
        <v>134</v>
      </c>
      <c r="C153" s="58">
        <f t="shared" si="185"/>
        <v>0</v>
      </c>
      <c r="D153" s="229"/>
      <c r="E153" s="60"/>
      <c r="F153" s="146">
        <f t="shared" si="190"/>
        <v>0</v>
      </c>
      <c r="G153" s="229"/>
      <c r="H153" s="261"/>
      <c r="I153" s="114">
        <f t="shared" si="191"/>
        <v>0</v>
      </c>
      <c r="J153" s="261"/>
      <c r="K153" s="60"/>
      <c r="L153" s="135">
        <f t="shared" si="192"/>
        <v>0</v>
      </c>
      <c r="M153" s="320"/>
      <c r="N153" s="60"/>
      <c r="O153" s="114">
        <f t="shared" si="193"/>
        <v>0</v>
      </c>
      <c r="P153" s="111"/>
    </row>
    <row r="154" spans="1:16" hidden="1" x14ac:dyDescent="0.25">
      <c r="A154" s="37">
        <v>2363</v>
      </c>
      <c r="B154" s="57" t="s">
        <v>135</v>
      </c>
      <c r="C154" s="58">
        <f t="shared" si="185"/>
        <v>0</v>
      </c>
      <c r="D154" s="229"/>
      <c r="E154" s="60"/>
      <c r="F154" s="146">
        <f t="shared" si="190"/>
        <v>0</v>
      </c>
      <c r="G154" s="229"/>
      <c r="H154" s="261"/>
      <c r="I154" s="114">
        <f t="shared" si="191"/>
        <v>0</v>
      </c>
      <c r="J154" s="261"/>
      <c r="K154" s="60"/>
      <c r="L154" s="135">
        <f t="shared" si="192"/>
        <v>0</v>
      </c>
      <c r="M154" s="320"/>
      <c r="N154" s="60"/>
      <c r="O154" s="114">
        <f t="shared" si="193"/>
        <v>0</v>
      </c>
      <c r="P154" s="111"/>
    </row>
    <row r="155" spans="1:16" hidden="1" x14ac:dyDescent="0.25">
      <c r="A155" s="37">
        <v>2364</v>
      </c>
      <c r="B155" s="57" t="s">
        <v>136</v>
      </c>
      <c r="C155" s="58">
        <f t="shared" si="185"/>
        <v>0</v>
      </c>
      <c r="D155" s="229"/>
      <c r="E155" s="60"/>
      <c r="F155" s="146">
        <f t="shared" si="190"/>
        <v>0</v>
      </c>
      <c r="G155" s="229"/>
      <c r="H155" s="261"/>
      <c r="I155" s="114">
        <f t="shared" si="191"/>
        <v>0</v>
      </c>
      <c r="J155" s="261"/>
      <c r="K155" s="60"/>
      <c r="L155" s="135">
        <f t="shared" si="192"/>
        <v>0</v>
      </c>
      <c r="M155" s="320"/>
      <c r="N155" s="60"/>
      <c r="O155" s="114">
        <f t="shared" si="193"/>
        <v>0</v>
      </c>
      <c r="P155" s="111"/>
    </row>
    <row r="156" spans="1:16" ht="12.75" hidden="1" customHeight="1" x14ac:dyDescent="0.25">
      <c r="A156" s="37">
        <v>2365</v>
      </c>
      <c r="B156" s="57" t="s">
        <v>137</v>
      </c>
      <c r="C156" s="58">
        <f t="shared" si="185"/>
        <v>0</v>
      </c>
      <c r="D156" s="229"/>
      <c r="E156" s="60"/>
      <c r="F156" s="146">
        <f t="shared" si="190"/>
        <v>0</v>
      </c>
      <c r="G156" s="229"/>
      <c r="H156" s="261"/>
      <c r="I156" s="114">
        <f t="shared" si="191"/>
        <v>0</v>
      </c>
      <c r="J156" s="261"/>
      <c r="K156" s="60"/>
      <c r="L156" s="135">
        <f t="shared" si="192"/>
        <v>0</v>
      </c>
      <c r="M156" s="320"/>
      <c r="N156" s="60"/>
      <c r="O156" s="114">
        <f t="shared" si="193"/>
        <v>0</v>
      </c>
      <c r="P156" s="111"/>
    </row>
    <row r="157" spans="1:16" ht="36" hidden="1" x14ac:dyDescent="0.25">
      <c r="A157" s="37">
        <v>2366</v>
      </c>
      <c r="B157" s="57" t="s">
        <v>138</v>
      </c>
      <c r="C157" s="58">
        <f t="shared" si="185"/>
        <v>0</v>
      </c>
      <c r="D157" s="229"/>
      <c r="E157" s="60"/>
      <c r="F157" s="146">
        <f t="shared" si="190"/>
        <v>0</v>
      </c>
      <c r="G157" s="229"/>
      <c r="H157" s="261"/>
      <c r="I157" s="114">
        <f t="shared" si="191"/>
        <v>0</v>
      </c>
      <c r="J157" s="261"/>
      <c r="K157" s="60"/>
      <c r="L157" s="135">
        <f t="shared" si="192"/>
        <v>0</v>
      </c>
      <c r="M157" s="320"/>
      <c r="N157" s="60"/>
      <c r="O157" s="114">
        <f t="shared" si="193"/>
        <v>0</v>
      </c>
      <c r="P157" s="111"/>
    </row>
    <row r="158" spans="1:16" ht="48" hidden="1" x14ac:dyDescent="0.25">
      <c r="A158" s="37">
        <v>2369</v>
      </c>
      <c r="B158" s="57" t="s">
        <v>139</v>
      </c>
      <c r="C158" s="58">
        <f t="shared" si="185"/>
        <v>0</v>
      </c>
      <c r="D158" s="229"/>
      <c r="E158" s="60"/>
      <c r="F158" s="146">
        <f t="shared" si="190"/>
        <v>0</v>
      </c>
      <c r="G158" s="229"/>
      <c r="H158" s="261"/>
      <c r="I158" s="114">
        <f t="shared" si="191"/>
        <v>0</v>
      </c>
      <c r="J158" s="261"/>
      <c r="K158" s="60"/>
      <c r="L158" s="135">
        <f t="shared" si="192"/>
        <v>0</v>
      </c>
      <c r="M158" s="320"/>
      <c r="N158" s="60"/>
      <c r="O158" s="114">
        <f t="shared" si="193"/>
        <v>0</v>
      </c>
      <c r="P158" s="111"/>
    </row>
    <row r="159" spans="1:16" x14ac:dyDescent="0.25">
      <c r="A159" s="107">
        <v>2370</v>
      </c>
      <c r="B159" s="78" t="s">
        <v>140</v>
      </c>
      <c r="C159" s="84">
        <f t="shared" si="185"/>
        <v>500</v>
      </c>
      <c r="D159" s="231">
        <v>500</v>
      </c>
      <c r="E159" s="519"/>
      <c r="F159" s="533">
        <f t="shared" si="190"/>
        <v>500</v>
      </c>
      <c r="G159" s="231"/>
      <c r="H159" s="522"/>
      <c r="I159" s="533">
        <f t="shared" si="191"/>
        <v>0</v>
      </c>
      <c r="J159" s="262"/>
      <c r="K159" s="519"/>
      <c r="L159" s="533">
        <f t="shared" si="192"/>
        <v>0</v>
      </c>
      <c r="M159" s="321"/>
      <c r="N159" s="115"/>
      <c r="O159" s="109">
        <f t="shared" si="193"/>
        <v>0</v>
      </c>
      <c r="P159" s="116"/>
    </row>
    <row r="160" spans="1:16" hidden="1" x14ac:dyDescent="0.25">
      <c r="A160" s="107">
        <v>2380</v>
      </c>
      <c r="B160" s="78" t="s">
        <v>141</v>
      </c>
      <c r="C160" s="84">
        <f t="shared" si="185"/>
        <v>0</v>
      </c>
      <c r="D160" s="132">
        <f>SUM(D161:D162)</f>
        <v>0</v>
      </c>
      <c r="E160" s="108">
        <f t="shared" ref="E160:F160" si="194">SUM(E161:E162)</f>
        <v>0</v>
      </c>
      <c r="F160" s="282">
        <f t="shared" si="194"/>
        <v>0</v>
      </c>
      <c r="G160" s="132">
        <f>SUM(G161:G162)</f>
        <v>0</v>
      </c>
      <c r="H160" s="205">
        <f t="shared" ref="H160:I160" si="195">SUM(H161:H162)</f>
        <v>0</v>
      </c>
      <c r="I160" s="109">
        <f t="shared" si="195"/>
        <v>0</v>
      </c>
      <c r="J160" s="205">
        <f>SUM(J161:J162)</f>
        <v>0</v>
      </c>
      <c r="K160" s="108">
        <f t="shared" ref="K160:L160" si="196">SUM(K161:K162)</f>
        <v>0</v>
      </c>
      <c r="L160" s="136">
        <f t="shared" si="196"/>
        <v>0</v>
      </c>
      <c r="M160" s="84">
        <f>SUM(M161:M162)</f>
        <v>0</v>
      </c>
      <c r="N160" s="108">
        <f t="shared" ref="N160:O160" si="197">SUM(N161:N162)</f>
        <v>0</v>
      </c>
      <c r="O160" s="109">
        <f t="shared" si="197"/>
        <v>0</v>
      </c>
      <c r="P160" s="116"/>
    </row>
    <row r="161" spans="1:16" hidden="1" x14ac:dyDescent="0.25">
      <c r="A161" s="32">
        <v>2381</v>
      </c>
      <c r="B161" s="52" t="s">
        <v>142</v>
      </c>
      <c r="C161" s="53">
        <f t="shared" si="185"/>
        <v>0</v>
      </c>
      <c r="D161" s="228"/>
      <c r="E161" s="55"/>
      <c r="F161" s="283">
        <f t="shared" ref="F161:F164" si="198">D161+E161</f>
        <v>0</v>
      </c>
      <c r="G161" s="228"/>
      <c r="H161" s="260"/>
      <c r="I161" s="120">
        <f t="shared" ref="I161:I164" si="199">G161+H161</f>
        <v>0</v>
      </c>
      <c r="J161" s="260"/>
      <c r="K161" s="55"/>
      <c r="L161" s="139">
        <f t="shared" ref="L161:L164" si="200">J161+K161</f>
        <v>0</v>
      </c>
      <c r="M161" s="319"/>
      <c r="N161" s="55"/>
      <c r="O161" s="120">
        <f t="shared" ref="O161:O164" si="201">M161+N161</f>
        <v>0</v>
      </c>
      <c r="P161" s="110"/>
    </row>
    <row r="162" spans="1:16" ht="24" hidden="1" x14ac:dyDescent="0.25">
      <c r="A162" s="37">
        <v>2389</v>
      </c>
      <c r="B162" s="57" t="s">
        <v>143</v>
      </c>
      <c r="C162" s="58">
        <f t="shared" si="185"/>
        <v>0</v>
      </c>
      <c r="D162" s="229"/>
      <c r="E162" s="60"/>
      <c r="F162" s="146">
        <f t="shared" si="198"/>
        <v>0</v>
      </c>
      <c r="G162" s="229"/>
      <c r="H162" s="261"/>
      <c r="I162" s="114">
        <f t="shared" si="199"/>
        <v>0</v>
      </c>
      <c r="J162" s="261"/>
      <c r="K162" s="60"/>
      <c r="L162" s="135">
        <f t="shared" si="200"/>
        <v>0</v>
      </c>
      <c r="M162" s="320"/>
      <c r="N162" s="60"/>
      <c r="O162" s="114">
        <f t="shared" si="201"/>
        <v>0</v>
      </c>
      <c r="P162" s="111"/>
    </row>
    <row r="163" spans="1:16" hidden="1" x14ac:dyDescent="0.25">
      <c r="A163" s="107">
        <v>2390</v>
      </c>
      <c r="B163" s="78" t="s">
        <v>144</v>
      </c>
      <c r="C163" s="84">
        <f t="shared" si="185"/>
        <v>0</v>
      </c>
      <c r="D163" s="231"/>
      <c r="E163" s="115"/>
      <c r="F163" s="282">
        <f t="shared" si="198"/>
        <v>0</v>
      </c>
      <c r="G163" s="231"/>
      <c r="H163" s="262"/>
      <c r="I163" s="109">
        <f t="shared" si="199"/>
        <v>0</v>
      </c>
      <c r="J163" s="262"/>
      <c r="K163" s="115"/>
      <c r="L163" s="136">
        <f t="shared" si="200"/>
        <v>0</v>
      </c>
      <c r="M163" s="321"/>
      <c r="N163" s="115"/>
      <c r="O163" s="109">
        <f t="shared" si="201"/>
        <v>0</v>
      </c>
      <c r="P163" s="116"/>
    </row>
    <row r="164" spans="1:16" hidden="1" x14ac:dyDescent="0.25">
      <c r="A164" s="46">
        <v>2400</v>
      </c>
      <c r="B164" s="105" t="s">
        <v>145</v>
      </c>
      <c r="C164" s="47">
        <f t="shared" si="185"/>
        <v>0</v>
      </c>
      <c r="D164" s="233"/>
      <c r="E164" s="122"/>
      <c r="F164" s="281">
        <f t="shared" si="198"/>
        <v>0</v>
      </c>
      <c r="G164" s="233"/>
      <c r="H164" s="264"/>
      <c r="I164" s="117">
        <f t="shared" si="199"/>
        <v>0</v>
      </c>
      <c r="J164" s="264"/>
      <c r="K164" s="122"/>
      <c r="L164" s="126">
        <f t="shared" si="200"/>
        <v>0</v>
      </c>
      <c r="M164" s="322"/>
      <c r="N164" s="122"/>
      <c r="O164" s="117">
        <f t="shared" si="201"/>
        <v>0</v>
      </c>
      <c r="P164" s="123"/>
    </row>
    <row r="165" spans="1:16" ht="24" x14ac:dyDescent="0.25">
      <c r="A165" s="46">
        <v>2500</v>
      </c>
      <c r="B165" s="105" t="s">
        <v>146</v>
      </c>
      <c r="C165" s="47">
        <f t="shared" si="185"/>
        <v>3446</v>
      </c>
      <c r="D165" s="227">
        <f>SUM(D166,D171)</f>
        <v>130</v>
      </c>
      <c r="E165" s="387">
        <f t="shared" ref="E165:O165" si="202">SUM(E166,E171)</f>
        <v>0</v>
      </c>
      <c r="F165" s="402">
        <f t="shared" si="202"/>
        <v>130</v>
      </c>
      <c r="G165" s="227">
        <f t="shared" si="202"/>
        <v>0</v>
      </c>
      <c r="H165" s="126">
        <f t="shared" si="202"/>
        <v>0</v>
      </c>
      <c r="I165" s="402">
        <f t="shared" si="202"/>
        <v>0</v>
      </c>
      <c r="J165" s="106">
        <f t="shared" si="202"/>
        <v>3316</v>
      </c>
      <c r="K165" s="387">
        <f t="shared" si="202"/>
        <v>0</v>
      </c>
      <c r="L165" s="402">
        <f t="shared" si="202"/>
        <v>3316</v>
      </c>
      <c r="M165" s="130">
        <f t="shared" si="202"/>
        <v>0</v>
      </c>
      <c r="N165" s="131">
        <f t="shared" si="202"/>
        <v>0</v>
      </c>
      <c r="O165" s="289">
        <f t="shared" si="202"/>
        <v>0</v>
      </c>
      <c r="P165" s="344"/>
    </row>
    <row r="166" spans="1:16" ht="16.5" customHeight="1" x14ac:dyDescent="0.25">
      <c r="A166" s="368">
        <v>2510</v>
      </c>
      <c r="B166" s="52" t="s">
        <v>147</v>
      </c>
      <c r="C166" s="53">
        <f t="shared" si="185"/>
        <v>3446</v>
      </c>
      <c r="D166" s="232">
        <f>SUM(D167:D170)</f>
        <v>130</v>
      </c>
      <c r="E166" s="388">
        <f t="shared" ref="E166:O166" si="203">SUM(E167:E170)</f>
        <v>0</v>
      </c>
      <c r="F166" s="411">
        <f t="shared" si="203"/>
        <v>130</v>
      </c>
      <c r="G166" s="232">
        <f t="shared" si="203"/>
        <v>0</v>
      </c>
      <c r="H166" s="139">
        <f t="shared" si="203"/>
        <v>0</v>
      </c>
      <c r="I166" s="411">
        <f t="shared" si="203"/>
        <v>0</v>
      </c>
      <c r="J166" s="263">
        <f t="shared" si="203"/>
        <v>3316</v>
      </c>
      <c r="K166" s="388">
        <f t="shared" si="203"/>
        <v>0</v>
      </c>
      <c r="L166" s="411">
        <f t="shared" si="203"/>
        <v>3316</v>
      </c>
      <c r="M166" s="64">
        <f t="shared" si="203"/>
        <v>0</v>
      </c>
      <c r="N166" s="299">
        <f t="shared" si="203"/>
        <v>0</v>
      </c>
      <c r="O166" s="304">
        <f t="shared" si="203"/>
        <v>0</v>
      </c>
      <c r="P166" s="153"/>
    </row>
    <row r="167" spans="1:16" s="464" customFormat="1" ht="24" x14ac:dyDescent="0.25">
      <c r="A167" s="421">
        <v>2512</v>
      </c>
      <c r="B167" s="438" t="s">
        <v>148</v>
      </c>
      <c r="C167" s="447">
        <f t="shared" si="185"/>
        <v>3241</v>
      </c>
      <c r="D167" s="448"/>
      <c r="E167" s="517"/>
      <c r="F167" s="526">
        <f t="shared" ref="F167:F172" si="204">D167+E167</f>
        <v>0</v>
      </c>
      <c r="G167" s="448"/>
      <c r="H167" s="518"/>
      <c r="I167" s="526">
        <f t="shared" ref="I167:I172" si="205">G167+H167</f>
        <v>0</v>
      </c>
      <c r="J167" s="450">
        <v>3241</v>
      </c>
      <c r="K167" s="517"/>
      <c r="L167" s="526">
        <f t="shared" ref="L167:L172" si="206">J167+K167</f>
        <v>3241</v>
      </c>
      <c r="M167" s="453"/>
      <c r="N167" s="449"/>
      <c r="O167" s="451">
        <f t="shared" ref="O167:O172" si="207">M167+N167</f>
        <v>0</v>
      </c>
      <c r="P167" s="469"/>
    </row>
    <row r="168" spans="1:16" ht="36" hidden="1" x14ac:dyDescent="0.25">
      <c r="A168" s="38">
        <v>2513</v>
      </c>
      <c r="B168" s="57" t="s">
        <v>149</v>
      </c>
      <c r="C168" s="58">
        <f t="shared" si="185"/>
        <v>0</v>
      </c>
      <c r="D168" s="229"/>
      <c r="E168" s="60"/>
      <c r="F168" s="146">
        <f t="shared" si="204"/>
        <v>0</v>
      </c>
      <c r="G168" s="229"/>
      <c r="H168" s="261"/>
      <c r="I168" s="114">
        <f t="shared" si="205"/>
        <v>0</v>
      </c>
      <c r="J168" s="261"/>
      <c r="K168" s="60"/>
      <c r="L168" s="135">
        <f t="shared" si="206"/>
        <v>0</v>
      </c>
      <c r="M168" s="320"/>
      <c r="N168" s="60"/>
      <c r="O168" s="114">
        <f t="shared" si="207"/>
        <v>0</v>
      </c>
      <c r="P168" s="111"/>
    </row>
    <row r="169" spans="1:16" ht="24" x14ac:dyDescent="0.25">
      <c r="A169" s="38">
        <v>2515</v>
      </c>
      <c r="B169" s="57" t="s">
        <v>150</v>
      </c>
      <c r="C169" s="58">
        <f t="shared" si="185"/>
        <v>75</v>
      </c>
      <c r="D169" s="229"/>
      <c r="E169" s="389"/>
      <c r="F169" s="400">
        <f t="shared" si="204"/>
        <v>0</v>
      </c>
      <c r="G169" s="229"/>
      <c r="H169" s="390"/>
      <c r="I169" s="400">
        <f t="shared" si="205"/>
        <v>0</v>
      </c>
      <c r="J169" s="261">
        <v>75</v>
      </c>
      <c r="K169" s="389"/>
      <c r="L169" s="400">
        <f t="shared" si="206"/>
        <v>75</v>
      </c>
      <c r="M169" s="320"/>
      <c r="N169" s="60"/>
      <c r="O169" s="114">
        <f t="shared" si="207"/>
        <v>0</v>
      </c>
      <c r="P169" s="111"/>
    </row>
    <row r="170" spans="1:16" ht="24" x14ac:dyDescent="0.25">
      <c r="A170" s="38">
        <v>2519</v>
      </c>
      <c r="B170" s="57" t="s">
        <v>151</v>
      </c>
      <c r="C170" s="58">
        <f t="shared" si="185"/>
        <v>130</v>
      </c>
      <c r="D170" s="229">
        <v>130</v>
      </c>
      <c r="E170" s="389"/>
      <c r="F170" s="400">
        <f t="shared" si="204"/>
        <v>130</v>
      </c>
      <c r="G170" s="229"/>
      <c r="H170" s="390"/>
      <c r="I170" s="400">
        <f t="shared" si="205"/>
        <v>0</v>
      </c>
      <c r="J170" s="261"/>
      <c r="K170" s="389"/>
      <c r="L170" s="400">
        <f t="shared" si="206"/>
        <v>0</v>
      </c>
      <c r="M170" s="320"/>
      <c r="N170" s="60"/>
      <c r="O170" s="114">
        <f t="shared" si="207"/>
        <v>0</v>
      </c>
      <c r="P170" s="111"/>
    </row>
    <row r="171" spans="1:16" ht="24" hidden="1" x14ac:dyDescent="0.25">
      <c r="A171" s="112">
        <v>2520</v>
      </c>
      <c r="B171" s="57" t="s">
        <v>152</v>
      </c>
      <c r="C171" s="58">
        <f t="shared" si="185"/>
        <v>0</v>
      </c>
      <c r="D171" s="229"/>
      <c r="E171" s="60"/>
      <c r="F171" s="146">
        <f t="shared" si="204"/>
        <v>0</v>
      </c>
      <c r="G171" s="229"/>
      <c r="H171" s="261"/>
      <c r="I171" s="114">
        <f t="shared" si="205"/>
        <v>0</v>
      </c>
      <c r="J171" s="261"/>
      <c r="K171" s="60"/>
      <c r="L171" s="135">
        <f t="shared" si="206"/>
        <v>0</v>
      </c>
      <c r="M171" s="320"/>
      <c r="N171" s="60"/>
      <c r="O171" s="114">
        <f t="shared" si="207"/>
        <v>0</v>
      </c>
      <c r="P171" s="111"/>
    </row>
    <row r="172" spans="1:16" s="124" customFormat="1" ht="36" hidden="1" customHeight="1" x14ac:dyDescent="0.25">
      <c r="A172" s="17">
        <v>2800</v>
      </c>
      <c r="B172" s="52" t="s">
        <v>153</v>
      </c>
      <c r="C172" s="53">
        <f t="shared" si="185"/>
        <v>0</v>
      </c>
      <c r="D172" s="212"/>
      <c r="E172" s="35"/>
      <c r="F172" s="350">
        <f t="shared" si="204"/>
        <v>0</v>
      </c>
      <c r="G172" s="212"/>
      <c r="H172" s="247"/>
      <c r="I172" s="353">
        <f t="shared" si="205"/>
        <v>0</v>
      </c>
      <c r="J172" s="247"/>
      <c r="K172" s="35"/>
      <c r="L172" s="197">
        <f t="shared" si="206"/>
        <v>0</v>
      </c>
      <c r="M172" s="310"/>
      <c r="N172" s="35"/>
      <c r="O172" s="353">
        <f t="shared" si="207"/>
        <v>0</v>
      </c>
      <c r="P172" s="36"/>
    </row>
    <row r="173" spans="1:16" hidden="1" x14ac:dyDescent="0.25">
      <c r="A173" s="101">
        <v>3000</v>
      </c>
      <c r="B173" s="101" t="s">
        <v>154</v>
      </c>
      <c r="C173" s="102">
        <f t="shared" si="185"/>
        <v>0</v>
      </c>
      <c r="D173" s="226">
        <f>SUM(D174,D184)</f>
        <v>0</v>
      </c>
      <c r="E173" s="103">
        <f t="shared" ref="E173:F173" si="208">SUM(E174,E184)</f>
        <v>0</v>
      </c>
      <c r="F173" s="280">
        <f t="shared" si="208"/>
        <v>0</v>
      </c>
      <c r="G173" s="226">
        <f>SUM(G174,G184)</f>
        <v>0</v>
      </c>
      <c r="H173" s="259">
        <f t="shared" ref="H173:I173" si="209">SUM(H174,H184)</f>
        <v>0</v>
      </c>
      <c r="I173" s="104">
        <f t="shared" si="209"/>
        <v>0</v>
      </c>
      <c r="J173" s="259">
        <f>SUM(J174,J184)</f>
        <v>0</v>
      </c>
      <c r="K173" s="103">
        <f t="shared" ref="K173:L173" si="210">SUM(K174,K184)</f>
        <v>0</v>
      </c>
      <c r="L173" s="137">
        <f t="shared" si="210"/>
        <v>0</v>
      </c>
      <c r="M173" s="102">
        <f>SUM(M174,M184)</f>
        <v>0</v>
      </c>
      <c r="N173" s="103">
        <f t="shared" ref="N173:O173" si="211">SUM(N174,N184)</f>
        <v>0</v>
      </c>
      <c r="O173" s="104">
        <f t="shared" si="211"/>
        <v>0</v>
      </c>
      <c r="P173" s="343"/>
    </row>
    <row r="174" spans="1:16" ht="24" hidden="1" x14ac:dyDescent="0.25">
      <c r="A174" s="46">
        <v>3200</v>
      </c>
      <c r="B174" s="125" t="s">
        <v>155</v>
      </c>
      <c r="C174" s="47">
        <f t="shared" si="185"/>
        <v>0</v>
      </c>
      <c r="D174" s="227">
        <f>SUM(D175,D179)</f>
        <v>0</v>
      </c>
      <c r="E174" s="50">
        <f t="shared" ref="E174:O174" si="212">SUM(E175,E179)</f>
        <v>0</v>
      </c>
      <c r="F174" s="281">
        <f t="shared" si="212"/>
        <v>0</v>
      </c>
      <c r="G174" s="227">
        <f t="shared" si="212"/>
        <v>0</v>
      </c>
      <c r="H174" s="106">
        <f t="shared" si="212"/>
        <v>0</v>
      </c>
      <c r="I174" s="117">
        <f t="shared" si="212"/>
        <v>0</v>
      </c>
      <c r="J174" s="106">
        <f t="shared" si="212"/>
        <v>0</v>
      </c>
      <c r="K174" s="50">
        <f t="shared" si="212"/>
        <v>0</v>
      </c>
      <c r="L174" s="126">
        <f t="shared" si="212"/>
        <v>0</v>
      </c>
      <c r="M174" s="130">
        <f t="shared" si="212"/>
        <v>0</v>
      </c>
      <c r="N174" s="131">
        <f t="shared" si="212"/>
        <v>0</v>
      </c>
      <c r="O174" s="289">
        <f t="shared" si="212"/>
        <v>0</v>
      </c>
      <c r="P174" s="344"/>
    </row>
    <row r="175" spans="1:16" ht="36" hidden="1" x14ac:dyDescent="0.25">
      <c r="A175" s="368">
        <v>3260</v>
      </c>
      <c r="B175" s="52" t="s">
        <v>156</v>
      </c>
      <c r="C175" s="53">
        <f t="shared" si="185"/>
        <v>0</v>
      </c>
      <c r="D175" s="232">
        <f>SUM(D176:D178)</f>
        <v>0</v>
      </c>
      <c r="E175" s="119">
        <f t="shared" ref="E175:F175" si="213">SUM(E176:E178)</f>
        <v>0</v>
      </c>
      <c r="F175" s="283">
        <f t="shared" si="213"/>
        <v>0</v>
      </c>
      <c r="G175" s="232">
        <f>SUM(G176:G178)</f>
        <v>0</v>
      </c>
      <c r="H175" s="263">
        <f t="shared" ref="H175:I175" si="214">SUM(H176:H178)</f>
        <v>0</v>
      </c>
      <c r="I175" s="120">
        <f t="shared" si="214"/>
        <v>0</v>
      </c>
      <c r="J175" s="263">
        <f>SUM(J176:J178)</f>
        <v>0</v>
      </c>
      <c r="K175" s="119">
        <f t="shared" ref="K175:L175" si="215">SUM(K176:K178)</f>
        <v>0</v>
      </c>
      <c r="L175" s="139">
        <f t="shared" si="215"/>
        <v>0</v>
      </c>
      <c r="M175" s="53">
        <f>SUM(M176:M178)</f>
        <v>0</v>
      </c>
      <c r="N175" s="119">
        <f t="shared" ref="N175:O175" si="216">SUM(N176:N178)</f>
        <v>0</v>
      </c>
      <c r="O175" s="120">
        <f t="shared" si="216"/>
        <v>0</v>
      </c>
      <c r="P175" s="110"/>
    </row>
    <row r="176" spans="1:16" ht="24" hidden="1" x14ac:dyDescent="0.25">
      <c r="A176" s="38">
        <v>3261</v>
      </c>
      <c r="B176" s="57" t="s">
        <v>157</v>
      </c>
      <c r="C176" s="58">
        <f t="shared" si="185"/>
        <v>0</v>
      </c>
      <c r="D176" s="229"/>
      <c r="E176" s="60"/>
      <c r="F176" s="146">
        <f t="shared" ref="F176:F178" si="217">D176+E176</f>
        <v>0</v>
      </c>
      <c r="G176" s="229"/>
      <c r="H176" s="261"/>
      <c r="I176" s="114">
        <f t="shared" ref="I176:I178" si="218">G176+H176</f>
        <v>0</v>
      </c>
      <c r="J176" s="261"/>
      <c r="K176" s="60"/>
      <c r="L176" s="135">
        <f t="shared" ref="L176:L178" si="219">J176+K176</f>
        <v>0</v>
      </c>
      <c r="M176" s="320"/>
      <c r="N176" s="60"/>
      <c r="O176" s="114">
        <f t="shared" ref="O176:O178" si="220">M176+N176</f>
        <v>0</v>
      </c>
      <c r="P176" s="111"/>
    </row>
    <row r="177" spans="1:16" ht="36" hidden="1" x14ac:dyDescent="0.25">
      <c r="A177" s="38">
        <v>3262</v>
      </c>
      <c r="B177" s="57" t="s">
        <v>158</v>
      </c>
      <c r="C177" s="58">
        <f t="shared" si="185"/>
        <v>0</v>
      </c>
      <c r="D177" s="229"/>
      <c r="E177" s="60"/>
      <c r="F177" s="146">
        <f t="shared" si="217"/>
        <v>0</v>
      </c>
      <c r="G177" s="229"/>
      <c r="H177" s="261"/>
      <c r="I177" s="114">
        <f t="shared" si="218"/>
        <v>0</v>
      </c>
      <c r="J177" s="261"/>
      <c r="K177" s="60"/>
      <c r="L177" s="135">
        <f t="shared" si="219"/>
        <v>0</v>
      </c>
      <c r="M177" s="320"/>
      <c r="N177" s="60"/>
      <c r="O177" s="114">
        <f t="shared" si="220"/>
        <v>0</v>
      </c>
      <c r="P177" s="111"/>
    </row>
    <row r="178" spans="1:16" ht="24" hidden="1" x14ac:dyDescent="0.25">
      <c r="A178" s="38">
        <v>3263</v>
      </c>
      <c r="B178" s="57" t="s">
        <v>159</v>
      </c>
      <c r="C178" s="58">
        <f t="shared" si="185"/>
        <v>0</v>
      </c>
      <c r="D178" s="229"/>
      <c r="E178" s="60"/>
      <c r="F178" s="146">
        <f t="shared" si="217"/>
        <v>0</v>
      </c>
      <c r="G178" s="229"/>
      <c r="H178" s="261"/>
      <c r="I178" s="114">
        <f t="shared" si="218"/>
        <v>0</v>
      </c>
      <c r="J178" s="261"/>
      <c r="K178" s="60"/>
      <c r="L178" s="135">
        <f t="shared" si="219"/>
        <v>0</v>
      </c>
      <c r="M178" s="320"/>
      <c r="N178" s="60"/>
      <c r="O178" s="114">
        <f t="shared" si="220"/>
        <v>0</v>
      </c>
      <c r="P178" s="111"/>
    </row>
    <row r="179" spans="1:16" ht="84" hidden="1" x14ac:dyDescent="0.25">
      <c r="A179" s="368">
        <v>3290</v>
      </c>
      <c r="B179" s="52" t="s">
        <v>286</v>
      </c>
      <c r="C179" s="127">
        <f t="shared" si="185"/>
        <v>0</v>
      </c>
      <c r="D179" s="232">
        <f>SUM(D180:D183)</f>
        <v>0</v>
      </c>
      <c r="E179" s="119">
        <f t="shared" ref="E179:O179" si="221">SUM(E180:E183)</f>
        <v>0</v>
      </c>
      <c r="F179" s="283">
        <f t="shared" si="221"/>
        <v>0</v>
      </c>
      <c r="G179" s="232">
        <f t="shared" si="221"/>
        <v>0</v>
      </c>
      <c r="H179" s="263">
        <f t="shared" si="221"/>
        <v>0</v>
      </c>
      <c r="I179" s="120">
        <f t="shared" si="221"/>
        <v>0</v>
      </c>
      <c r="J179" s="263">
        <f t="shared" si="221"/>
        <v>0</v>
      </c>
      <c r="K179" s="119">
        <f t="shared" si="221"/>
        <v>0</v>
      </c>
      <c r="L179" s="139">
        <f t="shared" si="221"/>
        <v>0</v>
      </c>
      <c r="M179" s="127">
        <f t="shared" si="221"/>
        <v>0</v>
      </c>
      <c r="N179" s="300">
        <f t="shared" si="221"/>
        <v>0</v>
      </c>
      <c r="O179" s="305">
        <f t="shared" si="221"/>
        <v>0</v>
      </c>
      <c r="P179" s="156"/>
    </row>
    <row r="180" spans="1:16" ht="72" hidden="1" x14ac:dyDescent="0.25">
      <c r="A180" s="38">
        <v>3291</v>
      </c>
      <c r="B180" s="57" t="s">
        <v>160</v>
      </c>
      <c r="C180" s="58">
        <f t="shared" si="185"/>
        <v>0</v>
      </c>
      <c r="D180" s="229"/>
      <c r="E180" s="60"/>
      <c r="F180" s="146">
        <f t="shared" ref="F180:F183" si="222">D180+E180</f>
        <v>0</v>
      </c>
      <c r="G180" s="229"/>
      <c r="H180" s="261"/>
      <c r="I180" s="114">
        <f t="shared" ref="I180:I183" si="223">G180+H180</f>
        <v>0</v>
      </c>
      <c r="J180" s="261"/>
      <c r="K180" s="60"/>
      <c r="L180" s="135">
        <f t="shared" ref="L180:L183" si="224">J180+K180</f>
        <v>0</v>
      </c>
      <c r="M180" s="320"/>
      <c r="N180" s="60"/>
      <c r="O180" s="114">
        <f t="shared" ref="O180:O183" si="225">M180+N180</f>
        <v>0</v>
      </c>
      <c r="P180" s="111"/>
    </row>
    <row r="181" spans="1:16" ht="72" hidden="1" x14ac:dyDescent="0.25">
      <c r="A181" s="38">
        <v>3292</v>
      </c>
      <c r="B181" s="57" t="s">
        <v>161</v>
      </c>
      <c r="C181" s="58">
        <f t="shared" si="185"/>
        <v>0</v>
      </c>
      <c r="D181" s="229"/>
      <c r="E181" s="60"/>
      <c r="F181" s="146">
        <f t="shared" si="222"/>
        <v>0</v>
      </c>
      <c r="G181" s="229"/>
      <c r="H181" s="261"/>
      <c r="I181" s="114">
        <f t="shared" si="223"/>
        <v>0</v>
      </c>
      <c r="J181" s="261"/>
      <c r="K181" s="60"/>
      <c r="L181" s="135">
        <f t="shared" si="224"/>
        <v>0</v>
      </c>
      <c r="M181" s="320"/>
      <c r="N181" s="60"/>
      <c r="O181" s="114">
        <f t="shared" si="225"/>
        <v>0</v>
      </c>
      <c r="P181" s="111"/>
    </row>
    <row r="182" spans="1:16" ht="72" hidden="1" x14ac:dyDescent="0.25">
      <c r="A182" s="38">
        <v>3293</v>
      </c>
      <c r="B182" s="57" t="s">
        <v>162</v>
      </c>
      <c r="C182" s="58">
        <f t="shared" si="185"/>
        <v>0</v>
      </c>
      <c r="D182" s="229"/>
      <c r="E182" s="60"/>
      <c r="F182" s="146">
        <f t="shared" si="222"/>
        <v>0</v>
      </c>
      <c r="G182" s="229"/>
      <c r="H182" s="261"/>
      <c r="I182" s="114">
        <f t="shared" si="223"/>
        <v>0</v>
      </c>
      <c r="J182" s="261"/>
      <c r="K182" s="60"/>
      <c r="L182" s="135">
        <f t="shared" si="224"/>
        <v>0</v>
      </c>
      <c r="M182" s="320"/>
      <c r="N182" s="60"/>
      <c r="O182" s="114">
        <f t="shared" si="225"/>
        <v>0</v>
      </c>
      <c r="P182" s="111"/>
    </row>
    <row r="183" spans="1:16" ht="60" hidden="1" x14ac:dyDescent="0.25">
      <c r="A183" s="128">
        <v>3294</v>
      </c>
      <c r="B183" s="57" t="s">
        <v>163</v>
      </c>
      <c r="C183" s="127">
        <f t="shared" si="185"/>
        <v>0</v>
      </c>
      <c r="D183" s="234"/>
      <c r="E183" s="129"/>
      <c r="F183" s="141">
        <f t="shared" si="222"/>
        <v>0</v>
      </c>
      <c r="G183" s="234"/>
      <c r="H183" s="265"/>
      <c r="I183" s="305">
        <f t="shared" si="223"/>
        <v>0</v>
      </c>
      <c r="J183" s="265"/>
      <c r="K183" s="129"/>
      <c r="L183" s="140">
        <f t="shared" si="224"/>
        <v>0</v>
      </c>
      <c r="M183" s="323"/>
      <c r="N183" s="129"/>
      <c r="O183" s="305">
        <f t="shared" si="225"/>
        <v>0</v>
      </c>
      <c r="P183" s="156"/>
    </row>
    <row r="184" spans="1:16" ht="48" hidden="1" x14ac:dyDescent="0.25">
      <c r="A184" s="69">
        <v>3300</v>
      </c>
      <c r="B184" s="125" t="s">
        <v>164</v>
      </c>
      <c r="C184" s="130">
        <f t="shared" si="185"/>
        <v>0</v>
      </c>
      <c r="D184" s="235">
        <f>SUM(D185:D186)</f>
        <v>0</v>
      </c>
      <c r="E184" s="131">
        <f t="shared" ref="E184:O184" si="226">SUM(E185:E186)</f>
        <v>0</v>
      </c>
      <c r="F184" s="284">
        <f t="shared" si="226"/>
        <v>0</v>
      </c>
      <c r="G184" s="235">
        <f t="shared" si="226"/>
        <v>0</v>
      </c>
      <c r="H184" s="266">
        <f t="shared" si="226"/>
        <v>0</v>
      </c>
      <c r="I184" s="289">
        <f t="shared" si="226"/>
        <v>0</v>
      </c>
      <c r="J184" s="266">
        <f t="shared" si="226"/>
        <v>0</v>
      </c>
      <c r="K184" s="131">
        <f t="shared" si="226"/>
        <v>0</v>
      </c>
      <c r="L184" s="138">
        <f t="shared" si="226"/>
        <v>0</v>
      </c>
      <c r="M184" s="130">
        <f t="shared" si="226"/>
        <v>0</v>
      </c>
      <c r="N184" s="131">
        <f t="shared" si="226"/>
        <v>0</v>
      </c>
      <c r="O184" s="289">
        <f t="shared" si="226"/>
        <v>0</v>
      </c>
      <c r="P184" s="344"/>
    </row>
    <row r="185" spans="1:16" ht="48" hidden="1" x14ac:dyDescent="0.25">
      <c r="A185" s="77">
        <v>3310</v>
      </c>
      <c r="B185" s="78" t="s">
        <v>165</v>
      </c>
      <c r="C185" s="84">
        <f t="shared" si="185"/>
        <v>0</v>
      </c>
      <c r="D185" s="231"/>
      <c r="E185" s="115"/>
      <c r="F185" s="282">
        <f t="shared" ref="F185:F186" si="227">D185+E185</f>
        <v>0</v>
      </c>
      <c r="G185" s="231"/>
      <c r="H185" s="262"/>
      <c r="I185" s="109">
        <f t="shared" ref="I185:I186" si="228">G185+H185</f>
        <v>0</v>
      </c>
      <c r="J185" s="262"/>
      <c r="K185" s="115"/>
      <c r="L185" s="136">
        <f t="shared" ref="L185:L186" si="229">J185+K185</f>
        <v>0</v>
      </c>
      <c r="M185" s="321"/>
      <c r="N185" s="115"/>
      <c r="O185" s="109">
        <f t="shared" ref="O185:O186" si="230">M185+N185</f>
        <v>0</v>
      </c>
      <c r="P185" s="116"/>
    </row>
    <row r="186" spans="1:16" ht="48.75" hidden="1" customHeight="1" x14ac:dyDescent="0.25">
      <c r="A186" s="33">
        <v>3320</v>
      </c>
      <c r="B186" s="52" t="s">
        <v>166</v>
      </c>
      <c r="C186" s="53">
        <f t="shared" si="185"/>
        <v>0</v>
      </c>
      <c r="D186" s="228"/>
      <c r="E186" s="55"/>
      <c r="F186" s="283">
        <f t="shared" si="227"/>
        <v>0</v>
      </c>
      <c r="G186" s="228"/>
      <c r="H186" s="260"/>
      <c r="I186" s="120">
        <f t="shared" si="228"/>
        <v>0</v>
      </c>
      <c r="J186" s="260"/>
      <c r="K186" s="55"/>
      <c r="L186" s="139">
        <f t="shared" si="229"/>
        <v>0</v>
      </c>
      <c r="M186" s="319"/>
      <c r="N186" s="55"/>
      <c r="O186" s="120">
        <f t="shared" si="230"/>
        <v>0</v>
      </c>
      <c r="P186" s="110"/>
    </row>
    <row r="187" spans="1:16" hidden="1" x14ac:dyDescent="0.25">
      <c r="A187" s="133">
        <v>4000</v>
      </c>
      <c r="B187" s="101" t="s">
        <v>167</v>
      </c>
      <c r="C187" s="102">
        <f t="shared" si="185"/>
        <v>0</v>
      </c>
      <c r="D187" s="226">
        <f>SUM(D188,D191)</f>
        <v>0</v>
      </c>
      <c r="E187" s="103">
        <f t="shared" ref="E187:F187" si="231">SUM(E188,E191)</f>
        <v>0</v>
      </c>
      <c r="F187" s="280">
        <f t="shared" si="231"/>
        <v>0</v>
      </c>
      <c r="G187" s="226">
        <f>SUM(G188,G191)</f>
        <v>0</v>
      </c>
      <c r="H187" s="259">
        <f t="shared" ref="H187:I187" si="232">SUM(H188,H191)</f>
        <v>0</v>
      </c>
      <c r="I187" s="104">
        <f t="shared" si="232"/>
        <v>0</v>
      </c>
      <c r="J187" s="259">
        <f>SUM(J188,J191)</f>
        <v>0</v>
      </c>
      <c r="K187" s="103">
        <f t="shared" ref="K187:L187" si="233">SUM(K188,K191)</f>
        <v>0</v>
      </c>
      <c r="L187" s="137">
        <f t="shared" si="233"/>
        <v>0</v>
      </c>
      <c r="M187" s="102">
        <f>SUM(M188,M191)</f>
        <v>0</v>
      </c>
      <c r="N187" s="103">
        <f t="shared" ref="N187:O187" si="234">SUM(N188,N191)</f>
        <v>0</v>
      </c>
      <c r="O187" s="104">
        <f t="shared" si="234"/>
        <v>0</v>
      </c>
      <c r="P187" s="343"/>
    </row>
    <row r="188" spans="1:16" ht="24" hidden="1" x14ac:dyDescent="0.25">
      <c r="A188" s="134">
        <v>4200</v>
      </c>
      <c r="B188" s="105" t="s">
        <v>168</v>
      </c>
      <c r="C188" s="47">
        <f t="shared" si="185"/>
        <v>0</v>
      </c>
      <c r="D188" s="227">
        <f>SUM(D189,D190)</f>
        <v>0</v>
      </c>
      <c r="E188" s="50">
        <f t="shared" ref="E188:F188" si="235">SUM(E189,E190)</f>
        <v>0</v>
      </c>
      <c r="F188" s="281">
        <f t="shared" si="235"/>
        <v>0</v>
      </c>
      <c r="G188" s="227">
        <f>SUM(G189,G190)</f>
        <v>0</v>
      </c>
      <c r="H188" s="106">
        <f t="shared" ref="H188:I188" si="236">SUM(H189,H190)</f>
        <v>0</v>
      </c>
      <c r="I188" s="117">
        <f t="shared" si="236"/>
        <v>0</v>
      </c>
      <c r="J188" s="106">
        <f>SUM(J189,J190)</f>
        <v>0</v>
      </c>
      <c r="K188" s="50">
        <f t="shared" ref="K188:L188" si="237">SUM(K189,K190)</f>
        <v>0</v>
      </c>
      <c r="L188" s="126">
        <f t="shared" si="237"/>
        <v>0</v>
      </c>
      <c r="M188" s="47">
        <f>SUM(M189,M190)</f>
        <v>0</v>
      </c>
      <c r="N188" s="50">
        <f t="shared" ref="N188:O188" si="238">SUM(N189,N190)</f>
        <v>0</v>
      </c>
      <c r="O188" s="117">
        <f t="shared" si="238"/>
        <v>0</v>
      </c>
      <c r="P188" s="123"/>
    </row>
    <row r="189" spans="1:16" ht="36" hidden="1" x14ac:dyDescent="0.25">
      <c r="A189" s="368">
        <v>4240</v>
      </c>
      <c r="B189" s="52" t="s">
        <v>169</v>
      </c>
      <c r="C189" s="53">
        <f t="shared" si="185"/>
        <v>0</v>
      </c>
      <c r="D189" s="228"/>
      <c r="E189" s="55"/>
      <c r="F189" s="283">
        <f t="shared" ref="F189:F190" si="239">D189+E189</f>
        <v>0</v>
      </c>
      <c r="G189" s="228"/>
      <c r="H189" s="260"/>
      <c r="I189" s="120">
        <f t="shared" ref="I189:I190" si="240">G189+H189</f>
        <v>0</v>
      </c>
      <c r="J189" s="260"/>
      <c r="K189" s="55"/>
      <c r="L189" s="139">
        <f t="shared" ref="L189:L190" si="241">J189+K189</f>
        <v>0</v>
      </c>
      <c r="M189" s="319"/>
      <c r="N189" s="55"/>
      <c r="O189" s="120">
        <f t="shared" ref="O189:O190" si="242">M189+N189</f>
        <v>0</v>
      </c>
      <c r="P189" s="110"/>
    </row>
    <row r="190" spans="1:16" ht="24" hidden="1" x14ac:dyDescent="0.25">
      <c r="A190" s="112">
        <v>4250</v>
      </c>
      <c r="B190" s="57" t="s">
        <v>170</v>
      </c>
      <c r="C190" s="58">
        <f t="shared" si="185"/>
        <v>0</v>
      </c>
      <c r="D190" s="229"/>
      <c r="E190" s="60"/>
      <c r="F190" s="146">
        <f t="shared" si="239"/>
        <v>0</v>
      </c>
      <c r="G190" s="229"/>
      <c r="H190" s="261"/>
      <c r="I190" s="114">
        <f t="shared" si="240"/>
        <v>0</v>
      </c>
      <c r="J190" s="261"/>
      <c r="K190" s="60"/>
      <c r="L190" s="135">
        <f t="shared" si="241"/>
        <v>0</v>
      </c>
      <c r="M190" s="320"/>
      <c r="N190" s="60"/>
      <c r="O190" s="114">
        <f t="shared" si="242"/>
        <v>0</v>
      </c>
      <c r="P190" s="111"/>
    </row>
    <row r="191" spans="1:16" hidden="1" x14ac:dyDescent="0.25">
      <c r="A191" s="46">
        <v>4300</v>
      </c>
      <c r="B191" s="105" t="s">
        <v>171</v>
      </c>
      <c r="C191" s="47">
        <f t="shared" si="185"/>
        <v>0</v>
      </c>
      <c r="D191" s="227">
        <f>SUM(D192)</f>
        <v>0</v>
      </c>
      <c r="E191" s="50">
        <f t="shared" ref="E191:F191" si="243">SUM(E192)</f>
        <v>0</v>
      </c>
      <c r="F191" s="281">
        <f t="shared" si="243"/>
        <v>0</v>
      </c>
      <c r="G191" s="227">
        <f>SUM(G192)</f>
        <v>0</v>
      </c>
      <c r="H191" s="106">
        <f t="shared" ref="H191:I191" si="244">SUM(H192)</f>
        <v>0</v>
      </c>
      <c r="I191" s="117">
        <f t="shared" si="244"/>
        <v>0</v>
      </c>
      <c r="J191" s="106">
        <f>SUM(J192)</f>
        <v>0</v>
      </c>
      <c r="K191" s="50">
        <f t="shared" ref="K191:L191" si="245">SUM(K192)</f>
        <v>0</v>
      </c>
      <c r="L191" s="126">
        <f t="shared" si="245"/>
        <v>0</v>
      </c>
      <c r="M191" s="47">
        <f>SUM(M192)</f>
        <v>0</v>
      </c>
      <c r="N191" s="50">
        <f t="shared" ref="N191:O191" si="246">SUM(N192)</f>
        <v>0</v>
      </c>
      <c r="O191" s="117">
        <f t="shared" si="246"/>
        <v>0</v>
      </c>
      <c r="P191" s="123"/>
    </row>
    <row r="192" spans="1:16" ht="24" hidden="1" x14ac:dyDescent="0.25">
      <c r="A192" s="368">
        <v>4310</v>
      </c>
      <c r="B192" s="52" t="s">
        <v>172</v>
      </c>
      <c r="C192" s="53">
        <f t="shared" si="185"/>
        <v>0</v>
      </c>
      <c r="D192" s="232">
        <f>SUM(D193:D193)</f>
        <v>0</v>
      </c>
      <c r="E192" s="119">
        <f t="shared" ref="E192:F192" si="247">SUM(E193:E193)</f>
        <v>0</v>
      </c>
      <c r="F192" s="283">
        <f t="shared" si="247"/>
        <v>0</v>
      </c>
      <c r="G192" s="232">
        <f>SUM(G193:G193)</f>
        <v>0</v>
      </c>
      <c r="H192" s="263">
        <f t="shared" ref="H192:I192" si="248">SUM(H193:H193)</f>
        <v>0</v>
      </c>
      <c r="I192" s="120">
        <f t="shared" si="248"/>
        <v>0</v>
      </c>
      <c r="J192" s="263">
        <f>SUM(J193:J193)</f>
        <v>0</v>
      </c>
      <c r="K192" s="119">
        <f t="shared" ref="K192:L192" si="249">SUM(K193:K193)</f>
        <v>0</v>
      </c>
      <c r="L192" s="139">
        <f t="shared" si="249"/>
        <v>0</v>
      </c>
      <c r="M192" s="53">
        <f>SUM(M193:M193)</f>
        <v>0</v>
      </c>
      <c r="N192" s="119">
        <f t="shared" ref="N192:O192" si="250">SUM(N193:N193)</f>
        <v>0</v>
      </c>
      <c r="O192" s="120">
        <f t="shared" si="250"/>
        <v>0</v>
      </c>
      <c r="P192" s="110"/>
    </row>
    <row r="193" spans="1:16" ht="36" hidden="1" x14ac:dyDescent="0.25">
      <c r="A193" s="38">
        <v>4311</v>
      </c>
      <c r="B193" s="57" t="s">
        <v>173</v>
      </c>
      <c r="C193" s="58">
        <f t="shared" si="185"/>
        <v>0</v>
      </c>
      <c r="D193" s="229"/>
      <c r="E193" s="60"/>
      <c r="F193" s="146">
        <f>D193+E193</f>
        <v>0</v>
      </c>
      <c r="G193" s="229"/>
      <c r="H193" s="261"/>
      <c r="I193" s="114">
        <f>G193+H193</f>
        <v>0</v>
      </c>
      <c r="J193" s="261"/>
      <c r="K193" s="60"/>
      <c r="L193" s="135">
        <f>J193+K193</f>
        <v>0</v>
      </c>
      <c r="M193" s="320"/>
      <c r="N193" s="60"/>
      <c r="O193" s="114">
        <f>M193+N193</f>
        <v>0</v>
      </c>
      <c r="P193" s="111"/>
    </row>
    <row r="194" spans="1:16" s="21" customFormat="1" ht="24" x14ac:dyDescent="0.25">
      <c r="A194" s="480"/>
      <c r="B194" s="17" t="s">
        <v>174</v>
      </c>
      <c r="C194" s="98">
        <f t="shared" si="185"/>
        <v>300</v>
      </c>
      <c r="D194" s="225">
        <f>SUM(D195,D230,D269)</f>
        <v>0</v>
      </c>
      <c r="E194" s="382">
        <f t="shared" ref="E194:F194" si="251">SUM(E195,E230,E269)</f>
        <v>0</v>
      </c>
      <c r="F194" s="408">
        <f t="shared" si="251"/>
        <v>0</v>
      </c>
      <c r="G194" s="225">
        <f>SUM(G195,G230,G269)</f>
        <v>0</v>
      </c>
      <c r="H194" s="204">
        <f t="shared" ref="H194:I194" si="252">SUM(H195,H230,H269)</f>
        <v>0</v>
      </c>
      <c r="I194" s="408">
        <f t="shared" si="252"/>
        <v>0</v>
      </c>
      <c r="J194" s="258">
        <f>SUM(J195,J230,J269)</f>
        <v>300</v>
      </c>
      <c r="K194" s="382">
        <f t="shared" ref="K194:L194" si="253">SUM(K195,K230,K269)</f>
        <v>0</v>
      </c>
      <c r="L194" s="408">
        <f t="shared" si="253"/>
        <v>300</v>
      </c>
      <c r="M194" s="324">
        <f>SUM(M195,M230,M269)</f>
        <v>0</v>
      </c>
      <c r="N194" s="301">
        <f t="shared" ref="N194:O194" si="254">SUM(N195,N230,N269)</f>
        <v>0</v>
      </c>
      <c r="O194" s="306">
        <f t="shared" si="254"/>
        <v>0</v>
      </c>
      <c r="P194" s="346"/>
    </row>
    <row r="195" spans="1:16" x14ac:dyDescent="0.25">
      <c r="A195" s="101">
        <v>5000</v>
      </c>
      <c r="B195" s="101" t="s">
        <v>175</v>
      </c>
      <c r="C195" s="102">
        <f t="shared" si="185"/>
        <v>300</v>
      </c>
      <c r="D195" s="226">
        <f>D196+D204</f>
        <v>0</v>
      </c>
      <c r="E195" s="386">
        <f t="shared" ref="E195:F195" si="255">E196+E204</f>
        <v>0</v>
      </c>
      <c r="F195" s="410">
        <f t="shared" si="255"/>
        <v>0</v>
      </c>
      <c r="G195" s="226">
        <f>G196+G204</f>
        <v>0</v>
      </c>
      <c r="H195" s="137">
        <f t="shared" ref="H195:I195" si="256">H196+H204</f>
        <v>0</v>
      </c>
      <c r="I195" s="410">
        <f t="shared" si="256"/>
        <v>0</v>
      </c>
      <c r="J195" s="259">
        <f>J196+J204</f>
        <v>300</v>
      </c>
      <c r="K195" s="386">
        <f t="shared" ref="K195:L195" si="257">K196+K204</f>
        <v>0</v>
      </c>
      <c r="L195" s="410">
        <f t="shared" si="257"/>
        <v>300</v>
      </c>
      <c r="M195" s="102">
        <f>M196+M204</f>
        <v>0</v>
      </c>
      <c r="N195" s="103">
        <f t="shared" ref="N195:O195" si="258">N196+N204</f>
        <v>0</v>
      </c>
      <c r="O195" s="104">
        <f t="shared" si="258"/>
        <v>0</v>
      </c>
      <c r="P195" s="343"/>
    </row>
    <row r="196" spans="1:16" hidden="1" x14ac:dyDescent="0.25">
      <c r="A196" s="46">
        <v>5100</v>
      </c>
      <c r="B196" s="105" t="s">
        <v>176</v>
      </c>
      <c r="C196" s="47">
        <f t="shared" si="185"/>
        <v>0</v>
      </c>
      <c r="D196" s="227">
        <f>D197+D198+D201+D202+D203</f>
        <v>0</v>
      </c>
      <c r="E196" s="50">
        <f t="shared" ref="E196:F196" si="259">E197+E198+E201+E202+E203</f>
        <v>0</v>
      </c>
      <c r="F196" s="281">
        <f t="shared" si="259"/>
        <v>0</v>
      </c>
      <c r="G196" s="227">
        <f>G197+G198+G201+G202+G203</f>
        <v>0</v>
      </c>
      <c r="H196" s="106">
        <f t="shared" ref="H196:I196" si="260">H197+H198+H201+H202+H203</f>
        <v>0</v>
      </c>
      <c r="I196" s="117">
        <f t="shared" si="260"/>
        <v>0</v>
      </c>
      <c r="J196" s="106">
        <f>J197+J198+J201+J202+J203</f>
        <v>0</v>
      </c>
      <c r="K196" s="50">
        <f t="shared" ref="K196:L196" si="261">K197+K198+K201+K202+K203</f>
        <v>0</v>
      </c>
      <c r="L196" s="126">
        <f t="shared" si="261"/>
        <v>0</v>
      </c>
      <c r="M196" s="47">
        <f>M197+M198+M201+M202+M203</f>
        <v>0</v>
      </c>
      <c r="N196" s="50">
        <f t="shared" ref="N196:O196" si="262">N197+N198+N201+N202+N203</f>
        <v>0</v>
      </c>
      <c r="O196" s="117">
        <f t="shared" si="262"/>
        <v>0</v>
      </c>
      <c r="P196" s="123"/>
    </row>
    <row r="197" spans="1:16" hidden="1" x14ac:dyDescent="0.25">
      <c r="A197" s="368">
        <v>5110</v>
      </c>
      <c r="B197" s="52" t="s">
        <v>177</v>
      </c>
      <c r="C197" s="53">
        <f t="shared" si="185"/>
        <v>0</v>
      </c>
      <c r="D197" s="228"/>
      <c r="E197" s="55"/>
      <c r="F197" s="283">
        <f>D197+E197</f>
        <v>0</v>
      </c>
      <c r="G197" s="228"/>
      <c r="H197" s="260"/>
      <c r="I197" s="120">
        <f>G197+H197</f>
        <v>0</v>
      </c>
      <c r="J197" s="260"/>
      <c r="K197" s="55"/>
      <c r="L197" s="139">
        <f>J197+K197</f>
        <v>0</v>
      </c>
      <c r="M197" s="319"/>
      <c r="N197" s="55"/>
      <c r="O197" s="120">
        <f>M197+N197</f>
        <v>0</v>
      </c>
      <c r="P197" s="110"/>
    </row>
    <row r="198" spans="1:16" ht="24" hidden="1" x14ac:dyDescent="0.25">
      <c r="A198" s="112">
        <v>5120</v>
      </c>
      <c r="B198" s="57" t="s">
        <v>178</v>
      </c>
      <c r="C198" s="58">
        <f t="shared" si="185"/>
        <v>0</v>
      </c>
      <c r="D198" s="230">
        <f>D199+D200</f>
        <v>0</v>
      </c>
      <c r="E198" s="113">
        <f t="shared" ref="E198:F198" si="263">E199+E200</f>
        <v>0</v>
      </c>
      <c r="F198" s="146">
        <f t="shared" si="263"/>
        <v>0</v>
      </c>
      <c r="G198" s="230">
        <f>G199+G200</f>
        <v>0</v>
      </c>
      <c r="H198" s="121">
        <f t="shared" ref="H198:I198" si="264">H199+H200</f>
        <v>0</v>
      </c>
      <c r="I198" s="114">
        <f t="shared" si="264"/>
        <v>0</v>
      </c>
      <c r="J198" s="121">
        <f>J199+J200</f>
        <v>0</v>
      </c>
      <c r="K198" s="113">
        <f t="shared" ref="K198:L198" si="265">K199+K200</f>
        <v>0</v>
      </c>
      <c r="L198" s="135">
        <f t="shared" si="265"/>
        <v>0</v>
      </c>
      <c r="M198" s="58">
        <f>M199+M200</f>
        <v>0</v>
      </c>
      <c r="N198" s="113">
        <f t="shared" ref="N198:O198" si="266">N199+N200</f>
        <v>0</v>
      </c>
      <c r="O198" s="114">
        <f t="shared" si="266"/>
        <v>0</v>
      </c>
      <c r="P198" s="111"/>
    </row>
    <row r="199" spans="1:16" hidden="1" x14ac:dyDescent="0.25">
      <c r="A199" s="38">
        <v>5121</v>
      </c>
      <c r="B199" s="57" t="s">
        <v>179</v>
      </c>
      <c r="C199" s="58">
        <f t="shared" si="185"/>
        <v>0</v>
      </c>
      <c r="D199" s="229"/>
      <c r="E199" s="60"/>
      <c r="F199" s="146">
        <f t="shared" ref="F199:F203" si="267">D199+E199</f>
        <v>0</v>
      </c>
      <c r="G199" s="229"/>
      <c r="H199" s="261"/>
      <c r="I199" s="114">
        <f t="shared" ref="I199:I203" si="268">G199+H199</f>
        <v>0</v>
      </c>
      <c r="J199" s="261"/>
      <c r="K199" s="60"/>
      <c r="L199" s="135">
        <f t="shared" ref="L199:L203" si="269">J199+K199</f>
        <v>0</v>
      </c>
      <c r="M199" s="320"/>
      <c r="N199" s="60"/>
      <c r="O199" s="114">
        <f t="shared" ref="O199:O203" si="270">M199+N199</f>
        <v>0</v>
      </c>
      <c r="P199" s="111"/>
    </row>
    <row r="200" spans="1:16" ht="24" hidden="1" x14ac:dyDescent="0.25">
      <c r="A200" s="38">
        <v>5129</v>
      </c>
      <c r="B200" s="57" t="s">
        <v>180</v>
      </c>
      <c r="C200" s="58">
        <f t="shared" si="185"/>
        <v>0</v>
      </c>
      <c r="D200" s="229"/>
      <c r="E200" s="60"/>
      <c r="F200" s="146">
        <f t="shared" si="267"/>
        <v>0</v>
      </c>
      <c r="G200" s="229"/>
      <c r="H200" s="261"/>
      <c r="I200" s="114">
        <f t="shared" si="268"/>
        <v>0</v>
      </c>
      <c r="J200" s="261"/>
      <c r="K200" s="60"/>
      <c r="L200" s="135">
        <f t="shared" si="269"/>
        <v>0</v>
      </c>
      <c r="M200" s="320"/>
      <c r="N200" s="60"/>
      <c r="O200" s="114">
        <f t="shared" si="270"/>
        <v>0</v>
      </c>
      <c r="P200" s="111"/>
    </row>
    <row r="201" spans="1:16" hidden="1" x14ac:dyDescent="0.25">
      <c r="A201" s="112">
        <v>5130</v>
      </c>
      <c r="B201" s="57" t="s">
        <v>181</v>
      </c>
      <c r="C201" s="58">
        <f t="shared" si="185"/>
        <v>0</v>
      </c>
      <c r="D201" s="229"/>
      <c r="E201" s="60"/>
      <c r="F201" s="146">
        <f t="shared" si="267"/>
        <v>0</v>
      </c>
      <c r="G201" s="229"/>
      <c r="H201" s="261"/>
      <c r="I201" s="114">
        <f t="shared" si="268"/>
        <v>0</v>
      </c>
      <c r="J201" s="261"/>
      <c r="K201" s="60"/>
      <c r="L201" s="135">
        <f t="shared" si="269"/>
        <v>0</v>
      </c>
      <c r="M201" s="320"/>
      <c r="N201" s="60"/>
      <c r="O201" s="114">
        <f t="shared" si="270"/>
        <v>0</v>
      </c>
      <c r="P201" s="111"/>
    </row>
    <row r="202" spans="1:16" hidden="1" x14ac:dyDescent="0.25">
      <c r="A202" s="112">
        <v>5140</v>
      </c>
      <c r="B202" s="57" t="s">
        <v>182</v>
      </c>
      <c r="C202" s="58">
        <f t="shared" si="185"/>
        <v>0</v>
      </c>
      <c r="D202" s="229"/>
      <c r="E202" s="60"/>
      <c r="F202" s="146">
        <f t="shared" si="267"/>
        <v>0</v>
      </c>
      <c r="G202" s="229"/>
      <c r="H202" s="261"/>
      <c r="I202" s="114">
        <f t="shared" si="268"/>
        <v>0</v>
      </c>
      <c r="J202" s="261"/>
      <c r="K202" s="60"/>
      <c r="L202" s="135">
        <f t="shared" si="269"/>
        <v>0</v>
      </c>
      <c r="M202" s="320"/>
      <c r="N202" s="60"/>
      <c r="O202" s="114">
        <f t="shared" si="270"/>
        <v>0</v>
      </c>
      <c r="P202" s="111"/>
    </row>
    <row r="203" spans="1:16" ht="24" hidden="1" x14ac:dyDescent="0.25">
      <c r="A203" s="112">
        <v>5170</v>
      </c>
      <c r="B203" s="57" t="s">
        <v>183</v>
      </c>
      <c r="C203" s="58">
        <f t="shared" si="185"/>
        <v>0</v>
      </c>
      <c r="D203" s="229"/>
      <c r="E203" s="60"/>
      <c r="F203" s="146">
        <f t="shared" si="267"/>
        <v>0</v>
      </c>
      <c r="G203" s="229"/>
      <c r="H203" s="261"/>
      <c r="I203" s="114">
        <f t="shared" si="268"/>
        <v>0</v>
      </c>
      <c r="J203" s="261"/>
      <c r="K203" s="60"/>
      <c r="L203" s="135">
        <f t="shared" si="269"/>
        <v>0</v>
      </c>
      <c r="M203" s="320"/>
      <c r="N203" s="60"/>
      <c r="O203" s="114">
        <f t="shared" si="270"/>
        <v>0</v>
      </c>
      <c r="P203" s="111"/>
    </row>
    <row r="204" spans="1:16" x14ac:dyDescent="0.25">
      <c r="A204" s="46">
        <v>5200</v>
      </c>
      <c r="B204" s="105" t="s">
        <v>184</v>
      </c>
      <c r="C204" s="47">
        <f t="shared" si="185"/>
        <v>300</v>
      </c>
      <c r="D204" s="227">
        <f>D205+D215+D216+D225+D226+D227+D229</f>
        <v>0</v>
      </c>
      <c r="E204" s="387">
        <f t="shared" ref="E204:F204" si="271">E205+E215+E216+E225+E226+E227+E229</f>
        <v>0</v>
      </c>
      <c r="F204" s="402">
        <f t="shared" si="271"/>
        <v>0</v>
      </c>
      <c r="G204" s="227">
        <f>G205+G215+G216+G225+G226+G227+G229</f>
        <v>0</v>
      </c>
      <c r="H204" s="126">
        <f t="shared" ref="H204:I204" si="272">H205+H215+H216+H225+H226+H227+H229</f>
        <v>0</v>
      </c>
      <c r="I204" s="402">
        <f t="shared" si="272"/>
        <v>0</v>
      </c>
      <c r="J204" s="106">
        <f>J205+J215+J216+J225+J226+J227+J229</f>
        <v>300</v>
      </c>
      <c r="K204" s="387">
        <f t="shared" ref="K204:L204" si="273">K205+K215+K216+K225+K226+K227+K229</f>
        <v>0</v>
      </c>
      <c r="L204" s="402">
        <f t="shared" si="273"/>
        <v>300</v>
      </c>
      <c r="M204" s="47">
        <f>M205+M215+M216+M225+M226+M227+M229</f>
        <v>0</v>
      </c>
      <c r="N204" s="50">
        <f t="shared" ref="N204:O204" si="274">N205+N215+N216+N225+N226+N227+N229</f>
        <v>0</v>
      </c>
      <c r="O204" s="117">
        <f t="shared" si="274"/>
        <v>0</v>
      </c>
      <c r="P204" s="123"/>
    </row>
    <row r="205" spans="1:16" hidden="1" x14ac:dyDescent="0.25">
      <c r="A205" s="107">
        <v>5210</v>
      </c>
      <c r="B205" s="78" t="s">
        <v>185</v>
      </c>
      <c r="C205" s="84">
        <f t="shared" si="185"/>
        <v>0</v>
      </c>
      <c r="D205" s="132">
        <f>SUM(D206:D214)</f>
        <v>0</v>
      </c>
      <c r="E205" s="108">
        <f t="shared" ref="E205:F205" si="275">SUM(E206:E214)</f>
        <v>0</v>
      </c>
      <c r="F205" s="282">
        <f t="shared" si="275"/>
        <v>0</v>
      </c>
      <c r="G205" s="132">
        <f>SUM(G206:G214)</f>
        <v>0</v>
      </c>
      <c r="H205" s="205">
        <f t="shared" ref="H205:I205" si="276">SUM(H206:H214)</f>
        <v>0</v>
      </c>
      <c r="I205" s="109">
        <f t="shared" si="276"/>
        <v>0</v>
      </c>
      <c r="J205" s="205">
        <f>SUM(J206:J214)</f>
        <v>0</v>
      </c>
      <c r="K205" s="108">
        <f t="shared" ref="K205:L205" si="277">SUM(K206:K214)</f>
        <v>0</v>
      </c>
      <c r="L205" s="136">
        <f t="shared" si="277"/>
        <v>0</v>
      </c>
      <c r="M205" s="84">
        <f>SUM(M206:M214)</f>
        <v>0</v>
      </c>
      <c r="N205" s="108">
        <f t="shared" ref="N205:O205" si="278">SUM(N206:N214)</f>
        <v>0</v>
      </c>
      <c r="O205" s="109">
        <f t="shared" si="278"/>
        <v>0</v>
      </c>
      <c r="P205" s="116"/>
    </row>
    <row r="206" spans="1:16" hidden="1" x14ac:dyDescent="0.25">
      <c r="A206" s="33">
        <v>5211</v>
      </c>
      <c r="B206" s="52" t="s">
        <v>186</v>
      </c>
      <c r="C206" s="53">
        <f t="shared" si="185"/>
        <v>0</v>
      </c>
      <c r="D206" s="228"/>
      <c r="E206" s="55"/>
      <c r="F206" s="283">
        <f t="shared" ref="F206:F215" si="279">D206+E206</f>
        <v>0</v>
      </c>
      <c r="G206" s="228"/>
      <c r="H206" s="260"/>
      <c r="I206" s="120">
        <f t="shared" ref="I206:I215" si="280">G206+H206</f>
        <v>0</v>
      </c>
      <c r="J206" s="260"/>
      <c r="K206" s="55"/>
      <c r="L206" s="139">
        <f t="shared" ref="L206:L215" si="281">J206+K206</f>
        <v>0</v>
      </c>
      <c r="M206" s="319"/>
      <c r="N206" s="55"/>
      <c r="O206" s="120">
        <f t="shared" ref="O206:O215" si="282">M206+N206</f>
        <v>0</v>
      </c>
      <c r="P206" s="110"/>
    </row>
    <row r="207" spans="1:16" hidden="1" x14ac:dyDescent="0.25">
      <c r="A207" s="38">
        <v>5212</v>
      </c>
      <c r="B207" s="57" t="s">
        <v>187</v>
      </c>
      <c r="C207" s="58">
        <f t="shared" si="185"/>
        <v>0</v>
      </c>
      <c r="D207" s="229"/>
      <c r="E207" s="60"/>
      <c r="F207" s="146">
        <f t="shared" si="279"/>
        <v>0</v>
      </c>
      <c r="G207" s="229"/>
      <c r="H207" s="261"/>
      <c r="I207" s="114">
        <f t="shared" si="280"/>
        <v>0</v>
      </c>
      <c r="J207" s="261"/>
      <c r="K207" s="60"/>
      <c r="L207" s="135">
        <f t="shared" si="281"/>
        <v>0</v>
      </c>
      <c r="M207" s="320"/>
      <c r="N207" s="60"/>
      <c r="O207" s="114">
        <f t="shared" si="282"/>
        <v>0</v>
      </c>
      <c r="P207" s="111"/>
    </row>
    <row r="208" spans="1:16" hidden="1" x14ac:dyDescent="0.25">
      <c r="A208" s="38">
        <v>5213</v>
      </c>
      <c r="B208" s="57" t="s">
        <v>188</v>
      </c>
      <c r="C208" s="58">
        <f t="shared" si="185"/>
        <v>0</v>
      </c>
      <c r="D208" s="229"/>
      <c r="E208" s="60"/>
      <c r="F208" s="146">
        <f t="shared" si="279"/>
        <v>0</v>
      </c>
      <c r="G208" s="229"/>
      <c r="H208" s="261"/>
      <c r="I208" s="114">
        <f t="shared" si="280"/>
        <v>0</v>
      </c>
      <c r="J208" s="261"/>
      <c r="K208" s="60"/>
      <c r="L208" s="135">
        <f t="shared" si="281"/>
        <v>0</v>
      </c>
      <c r="M208" s="320"/>
      <c r="N208" s="60"/>
      <c r="O208" s="114">
        <f t="shared" si="282"/>
        <v>0</v>
      </c>
      <c r="P208" s="111"/>
    </row>
    <row r="209" spans="1:16" hidden="1" x14ac:dyDescent="0.25">
      <c r="A209" s="38">
        <v>5214</v>
      </c>
      <c r="B209" s="57" t="s">
        <v>189</v>
      </c>
      <c r="C209" s="58">
        <f t="shared" si="185"/>
        <v>0</v>
      </c>
      <c r="D209" s="229"/>
      <c r="E209" s="60"/>
      <c r="F209" s="146">
        <f t="shared" si="279"/>
        <v>0</v>
      </c>
      <c r="G209" s="229"/>
      <c r="H209" s="261"/>
      <c r="I209" s="114">
        <f t="shared" si="280"/>
        <v>0</v>
      </c>
      <c r="J209" s="261"/>
      <c r="K209" s="60"/>
      <c r="L209" s="135">
        <f t="shared" si="281"/>
        <v>0</v>
      </c>
      <c r="M209" s="320"/>
      <c r="N209" s="60"/>
      <c r="O209" s="114">
        <f t="shared" si="282"/>
        <v>0</v>
      </c>
      <c r="P209" s="111"/>
    </row>
    <row r="210" spans="1:16" hidden="1" x14ac:dyDescent="0.25">
      <c r="A210" s="38">
        <v>5215</v>
      </c>
      <c r="B210" s="57" t="s">
        <v>190</v>
      </c>
      <c r="C210" s="58">
        <f t="shared" si="185"/>
        <v>0</v>
      </c>
      <c r="D210" s="229"/>
      <c r="E210" s="60"/>
      <c r="F210" s="146">
        <f t="shared" si="279"/>
        <v>0</v>
      </c>
      <c r="G210" s="229"/>
      <c r="H210" s="261"/>
      <c r="I210" s="114">
        <f t="shared" si="280"/>
        <v>0</v>
      </c>
      <c r="J210" s="261"/>
      <c r="K210" s="60"/>
      <c r="L210" s="135">
        <f t="shared" si="281"/>
        <v>0</v>
      </c>
      <c r="M210" s="320"/>
      <c r="N210" s="60"/>
      <c r="O210" s="114">
        <f t="shared" si="282"/>
        <v>0</v>
      </c>
      <c r="P210" s="111"/>
    </row>
    <row r="211" spans="1:16" ht="14.25" hidden="1" customHeight="1" x14ac:dyDescent="0.25">
      <c r="A211" s="38">
        <v>5216</v>
      </c>
      <c r="B211" s="57" t="s">
        <v>191</v>
      </c>
      <c r="C211" s="58">
        <f t="shared" si="185"/>
        <v>0</v>
      </c>
      <c r="D211" s="229"/>
      <c r="E211" s="60"/>
      <c r="F211" s="146">
        <f t="shared" si="279"/>
        <v>0</v>
      </c>
      <c r="G211" s="229"/>
      <c r="H211" s="261"/>
      <c r="I211" s="114">
        <f t="shared" si="280"/>
        <v>0</v>
      </c>
      <c r="J211" s="261"/>
      <c r="K211" s="60"/>
      <c r="L211" s="135">
        <f t="shared" si="281"/>
        <v>0</v>
      </c>
      <c r="M211" s="320"/>
      <c r="N211" s="60"/>
      <c r="O211" s="114">
        <f t="shared" si="282"/>
        <v>0</v>
      </c>
      <c r="P211" s="111"/>
    </row>
    <row r="212" spans="1:16" hidden="1" x14ac:dyDescent="0.25">
      <c r="A212" s="38">
        <v>5217</v>
      </c>
      <c r="B212" s="57" t="s">
        <v>192</v>
      </c>
      <c r="C212" s="58">
        <f t="shared" si="185"/>
        <v>0</v>
      </c>
      <c r="D212" s="229"/>
      <c r="E212" s="60"/>
      <c r="F212" s="146">
        <f t="shared" si="279"/>
        <v>0</v>
      </c>
      <c r="G212" s="229"/>
      <c r="H212" s="261"/>
      <c r="I212" s="114">
        <f t="shared" si="280"/>
        <v>0</v>
      </c>
      <c r="J212" s="261"/>
      <c r="K212" s="60"/>
      <c r="L212" s="135">
        <f t="shared" si="281"/>
        <v>0</v>
      </c>
      <c r="M212" s="320"/>
      <c r="N212" s="60"/>
      <c r="O212" s="114">
        <f t="shared" si="282"/>
        <v>0</v>
      </c>
      <c r="P212" s="111"/>
    </row>
    <row r="213" spans="1:16" hidden="1" x14ac:dyDescent="0.25">
      <c r="A213" s="38">
        <v>5218</v>
      </c>
      <c r="B213" s="57" t="s">
        <v>193</v>
      </c>
      <c r="C213" s="58">
        <f t="shared" ref="C213:C276" si="283">F213+I213+L213+O213</f>
        <v>0</v>
      </c>
      <c r="D213" s="229"/>
      <c r="E213" s="60"/>
      <c r="F213" s="146">
        <f t="shared" si="279"/>
        <v>0</v>
      </c>
      <c r="G213" s="229"/>
      <c r="H213" s="261"/>
      <c r="I213" s="114">
        <f t="shared" si="280"/>
        <v>0</v>
      </c>
      <c r="J213" s="261"/>
      <c r="K213" s="60"/>
      <c r="L213" s="135">
        <f t="shared" si="281"/>
        <v>0</v>
      </c>
      <c r="M213" s="320"/>
      <c r="N213" s="60"/>
      <c r="O213" s="114">
        <f t="shared" si="282"/>
        <v>0</v>
      </c>
      <c r="P213" s="111"/>
    </row>
    <row r="214" spans="1:16" hidden="1" x14ac:dyDescent="0.25">
      <c r="A214" s="38">
        <v>5219</v>
      </c>
      <c r="B214" s="57" t="s">
        <v>194</v>
      </c>
      <c r="C214" s="58">
        <f t="shared" si="283"/>
        <v>0</v>
      </c>
      <c r="D214" s="229"/>
      <c r="E214" s="60"/>
      <c r="F214" s="146">
        <f t="shared" si="279"/>
        <v>0</v>
      </c>
      <c r="G214" s="229"/>
      <c r="H214" s="261"/>
      <c r="I214" s="114">
        <f t="shared" si="280"/>
        <v>0</v>
      </c>
      <c r="J214" s="261"/>
      <c r="K214" s="60"/>
      <c r="L214" s="135">
        <f t="shared" si="281"/>
        <v>0</v>
      </c>
      <c r="M214" s="320"/>
      <c r="N214" s="60"/>
      <c r="O214" s="114">
        <f t="shared" si="282"/>
        <v>0</v>
      </c>
      <c r="P214" s="111"/>
    </row>
    <row r="215" spans="1:16" ht="13.5" hidden="1" customHeight="1" x14ac:dyDescent="0.25">
      <c r="A215" s="112">
        <v>5220</v>
      </c>
      <c r="B215" s="57" t="s">
        <v>195</v>
      </c>
      <c r="C215" s="58">
        <f t="shared" si="283"/>
        <v>0</v>
      </c>
      <c r="D215" s="229"/>
      <c r="E215" s="60"/>
      <c r="F215" s="146">
        <f t="shared" si="279"/>
        <v>0</v>
      </c>
      <c r="G215" s="229"/>
      <c r="H215" s="261"/>
      <c r="I215" s="114">
        <f t="shared" si="280"/>
        <v>0</v>
      </c>
      <c r="J215" s="261"/>
      <c r="K215" s="60"/>
      <c r="L215" s="135">
        <f t="shared" si="281"/>
        <v>0</v>
      </c>
      <c r="M215" s="320"/>
      <c r="N215" s="60"/>
      <c r="O215" s="114">
        <f t="shared" si="282"/>
        <v>0</v>
      </c>
      <c r="P215" s="111"/>
    </row>
    <row r="216" spans="1:16" x14ac:dyDescent="0.25">
      <c r="A216" s="112">
        <v>5230</v>
      </c>
      <c r="B216" s="57" t="s">
        <v>196</v>
      </c>
      <c r="C216" s="58">
        <f t="shared" si="283"/>
        <v>300</v>
      </c>
      <c r="D216" s="230">
        <f>SUM(D217:D224)</f>
        <v>0</v>
      </c>
      <c r="E216" s="392">
        <f t="shared" ref="E216:F216" si="284">SUM(E217:E224)</f>
        <v>0</v>
      </c>
      <c r="F216" s="400">
        <f t="shared" si="284"/>
        <v>0</v>
      </c>
      <c r="G216" s="230">
        <f>SUM(G217:G224)</f>
        <v>0</v>
      </c>
      <c r="H216" s="135">
        <f t="shared" ref="H216:I216" si="285">SUM(H217:H224)</f>
        <v>0</v>
      </c>
      <c r="I216" s="400">
        <f t="shared" si="285"/>
        <v>0</v>
      </c>
      <c r="J216" s="121">
        <f>SUM(J217:J224)</f>
        <v>300</v>
      </c>
      <c r="K216" s="392">
        <f t="shared" ref="K216:L216" si="286">SUM(K217:K224)</f>
        <v>0</v>
      </c>
      <c r="L216" s="400">
        <f t="shared" si="286"/>
        <v>300</v>
      </c>
      <c r="M216" s="58">
        <f>SUM(M217:M224)</f>
        <v>0</v>
      </c>
      <c r="N216" s="113">
        <f t="shared" ref="N216:O216" si="287">SUM(N217:N224)</f>
        <v>0</v>
      </c>
      <c r="O216" s="114">
        <f t="shared" si="287"/>
        <v>0</v>
      </c>
      <c r="P216" s="111"/>
    </row>
    <row r="217" spans="1:16" hidden="1" x14ac:dyDescent="0.25">
      <c r="A217" s="38">
        <v>5231</v>
      </c>
      <c r="B217" s="57" t="s">
        <v>197</v>
      </c>
      <c r="C217" s="58">
        <f t="shared" si="283"/>
        <v>0</v>
      </c>
      <c r="D217" s="229"/>
      <c r="E217" s="60"/>
      <c r="F217" s="146">
        <f t="shared" ref="F217:F226" si="288">D217+E217</f>
        <v>0</v>
      </c>
      <c r="G217" s="229"/>
      <c r="H217" s="261"/>
      <c r="I217" s="114">
        <f t="shared" ref="I217:I226" si="289">G217+H217</f>
        <v>0</v>
      </c>
      <c r="J217" s="261"/>
      <c r="K217" s="60"/>
      <c r="L217" s="135">
        <f t="shared" ref="L217:L226" si="290">J217+K217</f>
        <v>0</v>
      </c>
      <c r="M217" s="320"/>
      <c r="N217" s="60"/>
      <c r="O217" s="114">
        <f t="shared" ref="O217:O226" si="291">M217+N217</f>
        <v>0</v>
      </c>
      <c r="P217" s="111"/>
    </row>
    <row r="218" spans="1:16" x14ac:dyDescent="0.25">
      <c r="A218" s="38">
        <v>5232</v>
      </c>
      <c r="B218" s="57" t="s">
        <v>198</v>
      </c>
      <c r="C218" s="58">
        <f t="shared" si="283"/>
        <v>300</v>
      </c>
      <c r="D218" s="229"/>
      <c r="E218" s="389"/>
      <c r="F218" s="400">
        <f t="shared" si="288"/>
        <v>0</v>
      </c>
      <c r="G218" s="229"/>
      <c r="H218" s="390"/>
      <c r="I218" s="400">
        <f t="shared" si="289"/>
        <v>0</v>
      </c>
      <c r="J218" s="261">
        <v>300</v>
      </c>
      <c r="K218" s="389"/>
      <c r="L218" s="400">
        <f t="shared" si="290"/>
        <v>300</v>
      </c>
      <c r="M218" s="320"/>
      <c r="N218" s="60"/>
      <c r="O218" s="114">
        <f t="shared" si="291"/>
        <v>0</v>
      </c>
      <c r="P218" s="111"/>
    </row>
    <row r="219" spans="1:16" hidden="1" x14ac:dyDescent="0.25">
      <c r="A219" s="38">
        <v>5233</v>
      </c>
      <c r="B219" s="57" t="s">
        <v>199</v>
      </c>
      <c r="C219" s="58">
        <f t="shared" si="283"/>
        <v>0</v>
      </c>
      <c r="D219" s="229"/>
      <c r="E219" s="60"/>
      <c r="F219" s="146">
        <f t="shared" si="288"/>
        <v>0</v>
      </c>
      <c r="G219" s="229"/>
      <c r="H219" s="261"/>
      <c r="I219" s="114">
        <f t="shared" si="289"/>
        <v>0</v>
      </c>
      <c r="J219" s="261"/>
      <c r="K219" s="60"/>
      <c r="L219" s="135">
        <f t="shared" si="290"/>
        <v>0</v>
      </c>
      <c r="M219" s="320"/>
      <c r="N219" s="60"/>
      <c r="O219" s="114">
        <f t="shared" si="291"/>
        <v>0</v>
      </c>
      <c r="P219" s="111"/>
    </row>
    <row r="220" spans="1:16" ht="24" hidden="1" x14ac:dyDescent="0.25">
      <c r="A220" s="38">
        <v>5234</v>
      </c>
      <c r="B220" s="57" t="s">
        <v>200</v>
      </c>
      <c r="C220" s="58">
        <f t="shared" si="283"/>
        <v>0</v>
      </c>
      <c r="D220" s="229"/>
      <c r="E220" s="60"/>
      <c r="F220" s="146">
        <f t="shared" si="288"/>
        <v>0</v>
      </c>
      <c r="G220" s="229"/>
      <c r="H220" s="261"/>
      <c r="I220" s="114">
        <f t="shared" si="289"/>
        <v>0</v>
      </c>
      <c r="J220" s="261"/>
      <c r="K220" s="60"/>
      <c r="L220" s="135">
        <f t="shared" si="290"/>
        <v>0</v>
      </c>
      <c r="M220" s="320"/>
      <c r="N220" s="60"/>
      <c r="O220" s="114">
        <f t="shared" si="291"/>
        <v>0</v>
      </c>
      <c r="P220" s="111"/>
    </row>
    <row r="221" spans="1:16" ht="14.25" hidden="1" customHeight="1" x14ac:dyDescent="0.25">
      <c r="A221" s="38">
        <v>5236</v>
      </c>
      <c r="B221" s="57" t="s">
        <v>201</v>
      </c>
      <c r="C221" s="58">
        <f t="shared" si="283"/>
        <v>0</v>
      </c>
      <c r="D221" s="229"/>
      <c r="E221" s="60"/>
      <c r="F221" s="146">
        <f t="shared" si="288"/>
        <v>0</v>
      </c>
      <c r="G221" s="229"/>
      <c r="H221" s="261"/>
      <c r="I221" s="114">
        <f t="shared" si="289"/>
        <v>0</v>
      </c>
      <c r="J221" s="261"/>
      <c r="K221" s="60"/>
      <c r="L221" s="135">
        <f t="shared" si="290"/>
        <v>0</v>
      </c>
      <c r="M221" s="320"/>
      <c r="N221" s="60"/>
      <c r="O221" s="114">
        <f t="shared" si="291"/>
        <v>0</v>
      </c>
      <c r="P221" s="111"/>
    </row>
    <row r="222" spans="1:16" ht="14.25" hidden="1" customHeight="1" x14ac:dyDescent="0.25">
      <c r="A222" s="38">
        <v>5237</v>
      </c>
      <c r="B222" s="57" t="s">
        <v>202</v>
      </c>
      <c r="C222" s="58">
        <f t="shared" si="283"/>
        <v>0</v>
      </c>
      <c r="D222" s="229"/>
      <c r="E222" s="60"/>
      <c r="F222" s="146">
        <f t="shared" si="288"/>
        <v>0</v>
      </c>
      <c r="G222" s="229"/>
      <c r="H222" s="261"/>
      <c r="I222" s="114">
        <f t="shared" si="289"/>
        <v>0</v>
      </c>
      <c r="J222" s="261"/>
      <c r="K222" s="60"/>
      <c r="L222" s="135">
        <f t="shared" si="290"/>
        <v>0</v>
      </c>
      <c r="M222" s="320"/>
      <c r="N222" s="60"/>
      <c r="O222" s="114">
        <f t="shared" si="291"/>
        <v>0</v>
      </c>
      <c r="P222" s="111"/>
    </row>
    <row r="223" spans="1:16" ht="24" hidden="1" x14ac:dyDescent="0.25">
      <c r="A223" s="38">
        <v>5238</v>
      </c>
      <c r="B223" s="57" t="s">
        <v>203</v>
      </c>
      <c r="C223" s="58">
        <f t="shared" si="283"/>
        <v>0</v>
      </c>
      <c r="D223" s="229"/>
      <c r="E223" s="60"/>
      <c r="F223" s="146">
        <f t="shared" si="288"/>
        <v>0</v>
      </c>
      <c r="G223" s="229"/>
      <c r="H223" s="261"/>
      <c r="I223" s="114">
        <f t="shared" si="289"/>
        <v>0</v>
      </c>
      <c r="J223" s="261"/>
      <c r="K223" s="60"/>
      <c r="L223" s="135">
        <f t="shared" si="290"/>
        <v>0</v>
      </c>
      <c r="M223" s="320"/>
      <c r="N223" s="60"/>
      <c r="O223" s="114">
        <f t="shared" si="291"/>
        <v>0</v>
      </c>
      <c r="P223" s="111"/>
    </row>
    <row r="224" spans="1:16" ht="24" hidden="1" x14ac:dyDescent="0.25">
      <c r="A224" s="38">
        <v>5239</v>
      </c>
      <c r="B224" s="57" t="s">
        <v>204</v>
      </c>
      <c r="C224" s="58">
        <f t="shared" si="283"/>
        <v>0</v>
      </c>
      <c r="D224" s="229"/>
      <c r="E224" s="60"/>
      <c r="F224" s="146">
        <f t="shared" si="288"/>
        <v>0</v>
      </c>
      <c r="G224" s="229"/>
      <c r="H224" s="261"/>
      <c r="I224" s="114">
        <f t="shared" si="289"/>
        <v>0</v>
      </c>
      <c r="J224" s="261"/>
      <c r="K224" s="60"/>
      <c r="L224" s="135">
        <f t="shared" si="290"/>
        <v>0</v>
      </c>
      <c r="M224" s="320"/>
      <c r="N224" s="60"/>
      <c r="O224" s="114">
        <f t="shared" si="291"/>
        <v>0</v>
      </c>
      <c r="P224" s="111"/>
    </row>
    <row r="225" spans="1:16" ht="24" hidden="1" x14ac:dyDescent="0.25">
      <c r="A225" s="112">
        <v>5240</v>
      </c>
      <c r="B225" s="57" t="s">
        <v>205</v>
      </c>
      <c r="C225" s="58">
        <f t="shared" si="283"/>
        <v>0</v>
      </c>
      <c r="D225" s="229"/>
      <c r="E225" s="60"/>
      <c r="F225" s="146">
        <f t="shared" si="288"/>
        <v>0</v>
      </c>
      <c r="G225" s="229"/>
      <c r="H225" s="261"/>
      <c r="I225" s="114">
        <f t="shared" si="289"/>
        <v>0</v>
      </c>
      <c r="J225" s="261"/>
      <c r="K225" s="60"/>
      <c r="L225" s="135">
        <f t="shared" si="290"/>
        <v>0</v>
      </c>
      <c r="M225" s="320"/>
      <c r="N225" s="60"/>
      <c r="O225" s="114">
        <f t="shared" si="291"/>
        <v>0</v>
      </c>
      <c r="P225" s="111"/>
    </row>
    <row r="226" spans="1:16" hidden="1" x14ac:dyDescent="0.25">
      <c r="A226" s="112">
        <v>5250</v>
      </c>
      <c r="B226" s="57" t="s">
        <v>206</v>
      </c>
      <c r="C226" s="58">
        <f t="shared" si="283"/>
        <v>0</v>
      </c>
      <c r="D226" s="229"/>
      <c r="E226" s="60"/>
      <c r="F226" s="146">
        <f t="shared" si="288"/>
        <v>0</v>
      </c>
      <c r="G226" s="229"/>
      <c r="H226" s="261"/>
      <c r="I226" s="114">
        <f t="shared" si="289"/>
        <v>0</v>
      </c>
      <c r="J226" s="261"/>
      <c r="K226" s="60"/>
      <c r="L226" s="135">
        <f t="shared" si="290"/>
        <v>0</v>
      </c>
      <c r="M226" s="320"/>
      <c r="N226" s="60"/>
      <c r="O226" s="114">
        <f t="shared" si="291"/>
        <v>0</v>
      </c>
      <c r="P226" s="111"/>
    </row>
    <row r="227" spans="1:16" hidden="1" x14ac:dyDescent="0.25">
      <c r="A227" s="112">
        <v>5260</v>
      </c>
      <c r="B227" s="57" t="s">
        <v>207</v>
      </c>
      <c r="C227" s="58">
        <f t="shared" si="283"/>
        <v>0</v>
      </c>
      <c r="D227" s="230">
        <f>SUM(D228)</f>
        <v>0</v>
      </c>
      <c r="E227" s="113">
        <f t="shared" ref="E227:F227" si="292">SUM(E228)</f>
        <v>0</v>
      </c>
      <c r="F227" s="146">
        <f t="shared" si="292"/>
        <v>0</v>
      </c>
      <c r="G227" s="230">
        <f>SUM(G228)</f>
        <v>0</v>
      </c>
      <c r="H227" s="121">
        <f t="shared" ref="H227:I227" si="293">SUM(H228)</f>
        <v>0</v>
      </c>
      <c r="I227" s="114">
        <f t="shared" si="293"/>
        <v>0</v>
      </c>
      <c r="J227" s="121">
        <f>SUM(J228)</f>
        <v>0</v>
      </c>
      <c r="K227" s="113">
        <f t="shared" ref="K227:L227" si="294">SUM(K228)</f>
        <v>0</v>
      </c>
      <c r="L227" s="135">
        <f t="shared" si="294"/>
        <v>0</v>
      </c>
      <c r="M227" s="58">
        <f>SUM(M228)</f>
        <v>0</v>
      </c>
      <c r="N227" s="113">
        <f t="shared" ref="N227:O227" si="295">SUM(N228)</f>
        <v>0</v>
      </c>
      <c r="O227" s="114">
        <f t="shared" si="295"/>
        <v>0</v>
      </c>
      <c r="P227" s="111"/>
    </row>
    <row r="228" spans="1:16" ht="24" hidden="1" x14ac:dyDescent="0.25">
      <c r="A228" s="38">
        <v>5269</v>
      </c>
      <c r="B228" s="57" t="s">
        <v>208</v>
      </c>
      <c r="C228" s="58">
        <f t="shared" si="283"/>
        <v>0</v>
      </c>
      <c r="D228" s="229"/>
      <c r="E228" s="60"/>
      <c r="F228" s="146">
        <f t="shared" ref="F228:F229" si="296">D228+E228</f>
        <v>0</v>
      </c>
      <c r="G228" s="229"/>
      <c r="H228" s="261"/>
      <c r="I228" s="114">
        <f t="shared" ref="I228:I229" si="297">G228+H228</f>
        <v>0</v>
      </c>
      <c r="J228" s="261"/>
      <c r="K228" s="60"/>
      <c r="L228" s="135">
        <f t="shared" ref="L228:L229" si="298">J228+K228</f>
        <v>0</v>
      </c>
      <c r="M228" s="320"/>
      <c r="N228" s="60"/>
      <c r="O228" s="114">
        <f t="shared" ref="O228:O229" si="299">M228+N228</f>
        <v>0</v>
      </c>
      <c r="P228" s="111"/>
    </row>
    <row r="229" spans="1:16" ht="24" hidden="1" x14ac:dyDescent="0.25">
      <c r="A229" s="107">
        <v>5270</v>
      </c>
      <c r="B229" s="78" t="s">
        <v>209</v>
      </c>
      <c r="C229" s="84">
        <f t="shared" si="283"/>
        <v>0</v>
      </c>
      <c r="D229" s="231"/>
      <c r="E229" s="115"/>
      <c r="F229" s="282">
        <f t="shared" si="296"/>
        <v>0</v>
      </c>
      <c r="G229" s="231"/>
      <c r="H229" s="262"/>
      <c r="I229" s="109">
        <f t="shared" si="297"/>
        <v>0</v>
      </c>
      <c r="J229" s="262"/>
      <c r="K229" s="115"/>
      <c r="L229" s="136">
        <f t="shared" si="298"/>
        <v>0</v>
      </c>
      <c r="M229" s="321"/>
      <c r="N229" s="115"/>
      <c r="O229" s="109">
        <f t="shared" si="299"/>
        <v>0</v>
      </c>
      <c r="P229" s="116"/>
    </row>
    <row r="230" spans="1:16" hidden="1" x14ac:dyDescent="0.25">
      <c r="A230" s="101">
        <v>6000</v>
      </c>
      <c r="B230" s="101" t="s">
        <v>210</v>
      </c>
      <c r="C230" s="102">
        <f t="shared" si="283"/>
        <v>0</v>
      </c>
      <c r="D230" s="226">
        <f>D231+D251+D259</f>
        <v>0</v>
      </c>
      <c r="E230" s="103">
        <f t="shared" ref="E230:F230" si="300">E231+E251+E259</f>
        <v>0</v>
      </c>
      <c r="F230" s="280">
        <f t="shared" si="300"/>
        <v>0</v>
      </c>
      <c r="G230" s="226">
        <f>G231+G251+G259</f>
        <v>0</v>
      </c>
      <c r="H230" s="259">
        <f t="shared" ref="H230:I230" si="301">H231+H251+H259</f>
        <v>0</v>
      </c>
      <c r="I230" s="104">
        <f t="shared" si="301"/>
        <v>0</v>
      </c>
      <c r="J230" s="259">
        <f>J231+J251+J259</f>
        <v>0</v>
      </c>
      <c r="K230" s="103">
        <f t="shared" ref="K230:L230" si="302">K231+K251+K259</f>
        <v>0</v>
      </c>
      <c r="L230" s="137">
        <f t="shared" si="302"/>
        <v>0</v>
      </c>
      <c r="M230" s="102">
        <f>M231+M251+M259</f>
        <v>0</v>
      </c>
      <c r="N230" s="103">
        <f t="shared" ref="N230:O230" si="303">N231+N251+N259</f>
        <v>0</v>
      </c>
      <c r="O230" s="104">
        <f t="shared" si="303"/>
        <v>0</v>
      </c>
      <c r="P230" s="343"/>
    </row>
    <row r="231" spans="1:16" ht="14.25" hidden="1" customHeight="1" x14ac:dyDescent="0.25">
      <c r="A231" s="69">
        <v>6200</v>
      </c>
      <c r="B231" s="125" t="s">
        <v>211</v>
      </c>
      <c r="C231" s="130">
        <f t="shared" si="283"/>
        <v>0</v>
      </c>
      <c r="D231" s="235">
        <f>SUM(D232,D233,D235,D238,D244,D245,D246)</f>
        <v>0</v>
      </c>
      <c r="E231" s="131">
        <f t="shared" ref="E231:F231" si="304">SUM(E232,E233,E235,E238,E244,E245,E246)</f>
        <v>0</v>
      </c>
      <c r="F231" s="284">
        <f t="shared" si="304"/>
        <v>0</v>
      </c>
      <c r="G231" s="235">
        <f>SUM(G232,G233,G235,G238,G244,G245,G246)</f>
        <v>0</v>
      </c>
      <c r="H231" s="266">
        <f t="shared" ref="H231:I231" si="305">SUM(H232,H233,H235,H238,H244,H245,H246)</f>
        <v>0</v>
      </c>
      <c r="I231" s="289">
        <f t="shared" si="305"/>
        <v>0</v>
      </c>
      <c r="J231" s="266">
        <f>SUM(J232,J233,J235,J238,J244,J245,J246)</f>
        <v>0</v>
      </c>
      <c r="K231" s="131">
        <f t="shared" ref="K231:L231" si="306">SUM(K232,K233,K235,K238,K244,K245,K246)</f>
        <v>0</v>
      </c>
      <c r="L231" s="138">
        <f t="shared" si="306"/>
        <v>0</v>
      </c>
      <c r="M231" s="130">
        <f>SUM(M232,M233,M235,M238,M244,M245,M246)</f>
        <v>0</v>
      </c>
      <c r="N231" s="131">
        <f t="shared" ref="N231:O231" si="307">SUM(N232,N233,N235,N238,N244,N245,N246)</f>
        <v>0</v>
      </c>
      <c r="O231" s="289">
        <f t="shared" si="307"/>
        <v>0</v>
      </c>
      <c r="P231" s="344"/>
    </row>
    <row r="232" spans="1:16" ht="24" hidden="1" x14ac:dyDescent="0.25">
      <c r="A232" s="368">
        <v>6220</v>
      </c>
      <c r="B232" s="52" t="s">
        <v>212</v>
      </c>
      <c r="C232" s="53">
        <f t="shared" si="283"/>
        <v>0</v>
      </c>
      <c r="D232" s="228"/>
      <c r="E232" s="55"/>
      <c r="F232" s="283">
        <f>D232+E232</f>
        <v>0</v>
      </c>
      <c r="G232" s="228"/>
      <c r="H232" s="260"/>
      <c r="I232" s="120">
        <f>G232+H232</f>
        <v>0</v>
      </c>
      <c r="J232" s="260"/>
      <c r="K232" s="55"/>
      <c r="L232" s="139">
        <f>J232+K232</f>
        <v>0</v>
      </c>
      <c r="M232" s="319"/>
      <c r="N232" s="55"/>
      <c r="O232" s="120">
        <f>M232+N232</f>
        <v>0</v>
      </c>
      <c r="P232" s="110"/>
    </row>
    <row r="233" spans="1:16" hidden="1" x14ac:dyDescent="0.25">
      <c r="A233" s="112">
        <v>6230</v>
      </c>
      <c r="B233" s="57" t="s">
        <v>213</v>
      </c>
      <c r="C233" s="58">
        <f t="shared" si="283"/>
        <v>0</v>
      </c>
      <c r="D233" s="230">
        <f t="shared" ref="D233:O233" si="308">SUM(D234)</f>
        <v>0</v>
      </c>
      <c r="E233" s="113">
        <f t="shared" si="308"/>
        <v>0</v>
      </c>
      <c r="F233" s="146">
        <f t="shared" si="308"/>
        <v>0</v>
      </c>
      <c r="G233" s="230">
        <f t="shared" si="308"/>
        <v>0</v>
      </c>
      <c r="H233" s="121">
        <f t="shared" si="308"/>
        <v>0</v>
      </c>
      <c r="I233" s="114">
        <f t="shared" si="308"/>
        <v>0</v>
      </c>
      <c r="J233" s="121">
        <f t="shared" si="308"/>
        <v>0</v>
      </c>
      <c r="K233" s="113">
        <f t="shared" si="308"/>
        <v>0</v>
      </c>
      <c r="L233" s="135">
        <f t="shared" si="308"/>
        <v>0</v>
      </c>
      <c r="M233" s="58">
        <f t="shared" si="308"/>
        <v>0</v>
      </c>
      <c r="N233" s="113">
        <f t="shared" si="308"/>
        <v>0</v>
      </c>
      <c r="O233" s="114">
        <f t="shared" si="308"/>
        <v>0</v>
      </c>
      <c r="P233" s="111"/>
    </row>
    <row r="234" spans="1:16" ht="24" hidden="1" x14ac:dyDescent="0.25">
      <c r="A234" s="38">
        <v>6239</v>
      </c>
      <c r="B234" s="52" t="s">
        <v>214</v>
      </c>
      <c r="C234" s="58">
        <f t="shared" si="283"/>
        <v>0</v>
      </c>
      <c r="D234" s="228"/>
      <c r="E234" s="55"/>
      <c r="F234" s="283">
        <f>D234+E234</f>
        <v>0</v>
      </c>
      <c r="G234" s="228"/>
      <c r="H234" s="260"/>
      <c r="I234" s="120">
        <f>G234+H234</f>
        <v>0</v>
      </c>
      <c r="J234" s="260"/>
      <c r="K234" s="55"/>
      <c r="L234" s="139">
        <f>J234+K234</f>
        <v>0</v>
      </c>
      <c r="M234" s="319"/>
      <c r="N234" s="55"/>
      <c r="O234" s="120">
        <f>M234+N234</f>
        <v>0</v>
      </c>
      <c r="P234" s="110"/>
    </row>
    <row r="235" spans="1:16" ht="24" hidden="1" x14ac:dyDescent="0.25">
      <c r="A235" s="112">
        <v>6240</v>
      </c>
      <c r="B235" s="57" t="s">
        <v>215</v>
      </c>
      <c r="C235" s="58">
        <f t="shared" si="283"/>
        <v>0</v>
      </c>
      <c r="D235" s="230">
        <f>SUM(D236:D237)</f>
        <v>0</v>
      </c>
      <c r="E235" s="113">
        <f t="shared" ref="E235:F235" si="309">SUM(E236:E237)</f>
        <v>0</v>
      </c>
      <c r="F235" s="146">
        <f t="shared" si="309"/>
        <v>0</v>
      </c>
      <c r="G235" s="230">
        <f>SUM(G236:G237)</f>
        <v>0</v>
      </c>
      <c r="H235" s="121">
        <f t="shared" ref="H235:I235" si="310">SUM(H236:H237)</f>
        <v>0</v>
      </c>
      <c r="I235" s="114">
        <f t="shared" si="310"/>
        <v>0</v>
      </c>
      <c r="J235" s="121">
        <f>SUM(J236:J237)</f>
        <v>0</v>
      </c>
      <c r="K235" s="113">
        <f t="shared" ref="K235:L235" si="311">SUM(K236:K237)</f>
        <v>0</v>
      </c>
      <c r="L235" s="135">
        <f t="shared" si="311"/>
        <v>0</v>
      </c>
      <c r="M235" s="58">
        <f>SUM(M236:M237)</f>
        <v>0</v>
      </c>
      <c r="N235" s="113">
        <f t="shared" ref="N235:O235" si="312">SUM(N236:N237)</f>
        <v>0</v>
      </c>
      <c r="O235" s="114">
        <f t="shared" si="312"/>
        <v>0</v>
      </c>
      <c r="P235" s="111"/>
    </row>
    <row r="236" spans="1:16" hidden="1" x14ac:dyDescent="0.25">
      <c r="A236" s="38">
        <v>6241</v>
      </c>
      <c r="B236" s="57" t="s">
        <v>216</v>
      </c>
      <c r="C236" s="58">
        <f t="shared" si="283"/>
        <v>0</v>
      </c>
      <c r="D236" s="229"/>
      <c r="E236" s="60"/>
      <c r="F236" s="146">
        <f t="shared" ref="F236:F237" si="313">D236+E236</f>
        <v>0</v>
      </c>
      <c r="G236" s="229"/>
      <c r="H236" s="261"/>
      <c r="I236" s="114">
        <f t="shared" ref="I236:I237" si="314">G236+H236</f>
        <v>0</v>
      </c>
      <c r="J236" s="261"/>
      <c r="K236" s="60"/>
      <c r="L236" s="135">
        <f t="shared" ref="L236:L237" si="315">J236+K236</f>
        <v>0</v>
      </c>
      <c r="M236" s="320"/>
      <c r="N236" s="60"/>
      <c r="O236" s="114">
        <f t="shared" ref="O236:O237" si="316">M236+N236</f>
        <v>0</v>
      </c>
      <c r="P236" s="111"/>
    </row>
    <row r="237" spans="1:16" hidden="1" x14ac:dyDescent="0.25">
      <c r="A237" s="38">
        <v>6242</v>
      </c>
      <c r="B237" s="57" t="s">
        <v>217</v>
      </c>
      <c r="C237" s="58">
        <f t="shared" si="283"/>
        <v>0</v>
      </c>
      <c r="D237" s="229"/>
      <c r="E237" s="60"/>
      <c r="F237" s="146">
        <f t="shared" si="313"/>
        <v>0</v>
      </c>
      <c r="G237" s="229"/>
      <c r="H237" s="261"/>
      <c r="I237" s="114">
        <f t="shared" si="314"/>
        <v>0</v>
      </c>
      <c r="J237" s="261"/>
      <c r="K237" s="60"/>
      <c r="L237" s="135">
        <f t="shared" si="315"/>
        <v>0</v>
      </c>
      <c r="M237" s="320"/>
      <c r="N237" s="60"/>
      <c r="O237" s="114">
        <f t="shared" si="316"/>
        <v>0</v>
      </c>
      <c r="P237" s="111"/>
    </row>
    <row r="238" spans="1:16" ht="25.5" hidden="1" customHeight="1" x14ac:dyDescent="0.25">
      <c r="A238" s="112">
        <v>6250</v>
      </c>
      <c r="B238" s="57" t="s">
        <v>218</v>
      </c>
      <c r="C238" s="58">
        <f t="shared" si="283"/>
        <v>0</v>
      </c>
      <c r="D238" s="230">
        <f>SUM(D239:D243)</f>
        <v>0</v>
      </c>
      <c r="E238" s="113">
        <f t="shared" ref="E238:F238" si="317">SUM(E239:E243)</f>
        <v>0</v>
      </c>
      <c r="F238" s="146">
        <f t="shared" si="317"/>
        <v>0</v>
      </c>
      <c r="G238" s="230">
        <f>SUM(G239:G243)</f>
        <v>0</v>
      </c>
      <c r="H238" s="121">
        <f t="shared" ref="H238:I238" si="318">SUM(H239:H243)</f>
        <v>0</v>
      </c>
      <c r="I238" s="114">
        <f t="shared" si="318"/>
        <v>0</v>
      </c>
      <c r="J238" s="121">
        <f>SUM(J239:J243)</f>
        <v>0</v>
      </c>
      <c r="K238" s="113">
        <f t="shared" ref="K238:L238" si="319">SUM(K239:K243)</f>
        <v>0</v>
      </c>
      <c r="L238" s="135">
        <f t="shared" si="319"/>
        <v>0</v>
      </c>
      <c r="M238" s="58">
        <f>SUM(M239:M243)</f>
        <v>0</v>
      </c>
      <c r="N238" s="113">
        <f t="shared" ref="N238:O238" si="320">SUM(N239:N243)</f>
        <v>0</v>
      </c>
      <c r="O238" s="114">
        <f t="shared" si="320"/>
        <v>0</v>
      </c>
      <c r="P238" s="111"/>
    </row>
    <row r="239" spans="1:16" ht="14.25" hidden="1" customHeight="1" x14ac:dyDescent="0.25">
      <c r="A239" s="38">
        <v>6252</v>
      </c>
      <c r="B239" s="57" t="s">
        <v>219</v>
      </c>
      <c r="C239" s="58">
        <f t="shared" si="283"/>
        <v>0</v>
      </c>
      <c r="D239" s="229"/>
      <c r="E239" s="60"/>
      <c r="F239" s="146">
        <f t="shared" ref="F239:F245" si="321">D239+E239</f>
        <v>0</v>
      </c>
      <c r="G239" s="229"/>
      <c r="H239" s="261"/>
      <c r="I239" s="114">
        <f t="shared" ref="I239:I245" si="322">G239+H239</f>
        <v>0</v>
      </c>
      <c r="J239" s="261"/>
      <c r="K239" s="60"/>
      <c r="L239" s="135">
        <f t="shared" ref="L239:L245" si="323">J239+K239</f>
        <v>0</v>
      </c>
      <c r="M239" s="320"/>
      <c r="N239" s="60"/>
      <c r="O239" s="114">
        <f t="shared" ref="O239:O245" si="324">M239+N239</f>
        <v>0</v>
      </c>
      <c r="P239" s="111"/>
    </row>
    <row r="240" spans="1:16" ht="14.25" hidden="1" customHeight="1" x14ac:dyDescent="0.25">
      <c r="A240" s="38">
        <v>6253</v>
      </c>
      <c r="B240" s="57" t="s">
        <v>220</v>
      </c>
      <c r="C240" s="58">
        <f t="shared" si="283"/>
        <v>0</v>
      </c>
      <c r="D240" s="229"/>
      <c r="E240" s="60"/>
      <c r="F240" s="146">
        <f t="shared" si="321"/>
        <v>0</v>
      </c>
      <c r="G240" s="229"/>
      <c r="H240" s="261"/>
      <c r="I240" s="114">
        <f t="shared" si="322"/>
        <v>0</v>
      </c>
      <c r="J240" s="261"/>
      <c r="K240" s="60"/>
      <c r="L240" s="135">
        <f t="shared" si="323"/>
        <v>0</v>
      </c>
      <c r="M240" s="320"/>
      <c r="N240" s="60"/>
      <c r="O240" s="114">
        <f t="shared" si="324"/>
        <v>0</v>
      </c>
      <c r="P240" s="111"/>
    </row>
    <row r="241" spans="1:16" ht="24" hidden="1" x14ac:dyDescent="0.25">
      <c r="A241" s="38">
        <v>6254</v>
      </c>
      <c r="B241" s="57" t="s">
        <v>221</v>
      </c>
      <c r="C241" s="58">
        <f t="shared" si="283"/>
        <v>0</v>
      </c>
      <c r="D241" s="229"/>
      <c r="E241" s="60"/>
      <c r="F241" s="146">
        <f t="shared" si="321"/>
        <v>0</v>
      </c>
      <c r="G241" s="229"/>
      <c r="H241" s="261"/>
      <c r="I241" s="114">
        <f t="shared" si="322"/>
        <v>0</v>
      </c>
      <c r="J241" s="261"/>
      <c r="K241" s="60"/>
      <c r="L241" s="135">
        <f t="shared" si="323"/>
        <v>0</v>
      </c>
      <c r="M241" s="320"/>
      <c r="N241" s="60"/>
      <c r="O241" s="114">
        <f t="shared" si="324"/>
        <v>0</v>
      </c>
      <c r="P241" s="111"/>
    </row>
    <row r="242" spans="1:16" ht="24" hidden="1" x14ac:dyDescent="0.25">
      <c r="A242" s="38">
        <v>6255</v>
      </c>
      <c r="B242" s="57" t="s">
        <v>222</v>
      </c>
      <c r="C242" s="58">
        <f t="shared" si="283"/>
        <v>0</v>
      </c>
      <c r="D242" s="229"/>
      <c r="E242" s="60"/>
      <c r="F242" s="146">
        <f t="shared" si="321"/>
        <v>0</v>
      </c>
      <c r="G242" s="229"/>
      <c r="H242" s="261"/>
      <c r="I242" s="114">
        <f t="shared" si="322"/>
        <v>0</v>
      </c>
      <c r="J242" s="261"/>
      <c r="K242" s="60"/>
      <c r="L242" s="135">
        <f t="shared" si="323"/>
        <v>0</v>
      </c>
      <c r="M242" s="320"/>
      <c r="N242" s="60"/>
      <c r="O242" s="114">
        <f t="shared" si="324"/>
        <v>0</v>
      </c>
      <c r="P242" s="111"/>
    </row>
    <row r="243" spans="1:16" hidden="1" x14ac:dyDescent="0.25">
      <c r="A243" s="38">
        <v>6259</v>
      </c>
      <c r="B243" s="57" t="s">
        <v>223</v>
      </c>
      <c r="C243" s="58">
        <f t="shared" si="283"/>
        <v>0</v>
      </c>
      <c r="D243" s="229"/>
      <c r="E243" s="60"/>
      <c r="F243" s="146">
        <f t="shared" si="321"/>
        <v>0</v>
      </c>
      <c r="G243" s="229"/>
      <c r="H243" s="261"/>
      <c r="I243" s="114">
        <f t="shared" si="322"/>
        <v>0</v>
      </c>
      <c r="J243" s="261"/>
      <c r="K243" s="60"/>
      <c r="L243" s="135">
        <f t="shared" si="323"/>
        <v>0</v>
      </c>
      <c r="M243" s="320"/>
      <c r="N243" s="60"/>
      <c r="O243" s="114">
        <f t="shared" si="324"/>
        <v>0</v>
      </c>
      <c r="P243" s="111"/>
    </row>
    <row r="244" spans="1:16" ht="24" hidden="1" x14ac:dyDescent="0.25">
      <c r="A244" s="112">
        <v>6260</v>
      </c>
      <c r="B244" s="57" t="s">
        <v>224</v>
      </c>
      <c r="C244" s="58">
        <f t="shared" si="283"/>
        <v>0</v>
      </c>
      <c r="D244" s="229"/>
      <c r="E244" s="60"/>
      <c r="F244" s="146">
        <f t="shared" si="321"/>
        <v>0</v>
      </c>
      <c r="G244" s="229"/>
      <c r="H244" s="261"/>
      <c r="I244" s="114">
        <f t="shared" si="322"/>
        <v>0</v>
      </c>
      <c r="J244" s="261"/>
      <c r="K244" s="60"/>
      <c r="L244" s="135">
        <f t="shared" si="323"/>
        <v>0</v>
      </c>
      <c r="M244" s="320"/>
      <c r="N244" s="60"/>
      <c r="O244" s="114">
        <f t="shared" si="324"/>
        <v>0</v>
      </c>
      <c r="P244" s="111"/>
    </row>
    <row r="245" spans="1:16" hidden="1" x14ac:dyDescent="0.25">
      <c r="A245" s="112">
        <v>6270</v>
      </c>
      <c r="B245" s="57" t="s">
        <v>225</v>
      </c>
      <c r="C245" s="58">
        <f t="shared" si="283"/>
        <v>0</v>
      </c>
      <c r="D245" s="229"/>
      <c r="E245" s="60"/>
      <c r="F245" s="146">
        <f t="shared" si="321"/>
        <v>0</v>
      </c>
      <c r="G245" s="229"/>
      <c r="H245" s="261"/>
      <c r="I245" s="114">
        <f t="shared" si="322"/>
        <v>0</v>
      </c>
      <c r="J245" s="261"/>
      <c r="K245" s="60"/>
      <c r="L245" s="135">
        <f t="shared" si="323"/>
        <v>0</v>
      </c>
      <c r="M245" s="320"/>
      <c r="N245" s="60"/>
      <c r="O245" s="114">
        <f t="shared" si="324"/>
        <v>0</v>
      </c>
      <c r="P245" s="111"/>
    </row>
    <row r="246" spans="1:16" ht="24" hidden="1" x14ac:dyDescent="0.25">
      <c r="A246" s="368">
        <v>6290</v>
      </c>
      <c r="B246" s="52" t="s">
        <v>226</v>
      </c>
      <c r="C246" s="127">
        <f t="shared" si="283"/>
        <v>0</v>
      </c>
      <c r="D246" s="232">
        <f>SUM(D247:D250)</f>
        <v>0</v>
      </c>
      <c r="E246" s="119">
        <f t="shared" ref="E246:O246" si="325">SUM(E247:E250)</f>
        <v>0</v>
      </c>
      <c r="F246" s="283">
        <f t="shared" si="325"/>
        <v>0</v>
      </c>
      <c r="G246" s="232">
        <f t="shared" si="325"/>
        <v>0</v>
      </c>
      <c r="H246" s="263">
        <f t="shared" si="325"/>
        <v>0</v>
      </c>
      <c r="I246" s="120">
        <f t="shared" si="325"/>
        <v>0</v>
      </c>
      <c r="J246" s="263">
        <f t="shared" si="325"/>
        <v>0</v>
      </c>
      <c r="K246" s="119">
        <f t="shared" si="325"/>
        <v>0</v>
      </c>
      <c r="L246" s="139">
        <f t="shared" si="325"/>
        <v>0</v>
      </c>
      <c r="M246" s="127">
        <f t="shared" si="325"/>
        <v>0</v>
      </c>
      <c r="N246" s="300">
        <f t="shared" si="325"/>
        <v>0</v>
      </c>
      <c r="O246" s="305">
        <f t="shared" si="325"/>
        <v>0</v>
      </c>
      <c r="P246" s="156"/>
    </row>
    <row r="247" spans="1:16" hidden="1" x14ac:dyDescent="0.25">
      <c r="A247" s="38">
        <v>6291</v>
      </c>
      <c r="B247" s="57" t="s">
        <v>227</v>
      </c>
      <c r="C247" s="58">
        <f t="shared" si="283"/>
        <v>0</v>
      </c>
      <c r="D247" s="229"/>
      <c r="E247" s="60"/>
      <c r="F247" s="146">
        <f t="shared" ref="F247:F250" si="326">D247+E247</f>
        <v>0</v>
      </c>
      <c r="G247" s="229"/>
      <c r="H247" s="261"/>
      <c r="I247" s="114">
        <f t="shared" ref="I247:I250" si="327">G247+H247</f>
        <v>0</v>
      </c>
      <c r="J247" s="261"/>
      <c r="K247" s="60"/>
      <c r="L247" s="135">
        <f t="shared" ref="L247:L250" si="328">J247+K247</f>
        <v>0</v>
      </c>
      <c r="M247" s="320"/>
      <c r="N247" s="60"/>
      <c r="O247" s="114">
        <f t="shared" ref="O247:O250" si="329">M247+N247</f>
        <v>0</v>
      </c>
      <c r="P247" s="111"/>
    </row>
    <row r="248" spans="1:16" hidden="1" x14ac:dyDescent="0.25">
      <c r="A248" s="38">
        <v>6292</v>
      </c>
      <c r="B248" s="57" t="s">
        <v>228</v>
      </c>
      <c r="C248" s="58">
        <f t="shared" si="283"/>
        <v>0</v>
      </c>
      <c r="D248" s="229"/>
      <c r="E248" s="60"/>
      <c r="F248" s="146">
        <f t="shared" si="326"/>
        <v>0</v>
      </c>
      <c r="G248" s="229"/>
      <c r="H248" s="261"/>
      <c r="I248" s="114">
        <f t="shared" si="327"/>
        <v>0</v>
      </c>
      <c r="J248" s="261"/>
      <c r="K248" s="60"/>
      <c r="L248" s="135">
        <f t="shared" si="328"/>
        <v>0</v>
      </c>
      <c r="M248" s="320"/>
      <c r="N248" s="60"/>
      <c r="O248" s="114">
        <f t="shared" si="329"/>
        <v>0</v>
      </c>
      <c r="P248" s="111"/>
    </row>
    <row r="249" spans="1:16" ht="72" hidden="1" x14ac:dyDescent="0.25">
      <c r="A249" s="38">
        <v>6296</v>
      </c>
      <c r="B249" s="57" t="s">
        <v>229</v>
      </c>
      <c r="C249" s="58">
        <f t="shared" si="283"/>
        <v>0</v>
      </c>
      <c r="D249" s="229"/>
      <c r="E249" s="60"/>
      <c r="F249" s="146">
        <f t="shared" si="326"/>
        <v>0</v>
      </c>
      <c r="G249" s="229"/>
      <c r="H249" s="261"/>
      <c r="I249" s="114">
        <f t="shared" si="327"/>
        <v>0</v>
      </c>
      <c r="J249" s="261"/>
      <c r="K249" s="60"/>
      <c r="L249" s="135">
        <f t="shared" si="328"/>
        <v>0</v>
      </c>
      <c r="M249" s="320"/>
      <c r="N249" s="60"/>
      <c r="O249" s="114">
        <f t="shared" si="329"/>
        <v>0</v>
      </c>
      <c r="P249" s="111"/>
    </row>
    <row r="250" spans="1:16" ht="39.75" hidden="1" customHeight="1" x14ac:dyDescent="0.25">
      <c r="A250" s="38">
        <v>6299</v>
      </c>
      <c r="B250" s="57" t="s">
        <v>230</v>
      </c>
      <c r="C250" s="58">
        <f t="shared" si="283"/>
        <v>0</v>
      </c>
      <c r="D250" s="229"/>
      <c r="E250" s="60"/>
      <c r="F250" s="146">
        <f t="shared" si="326"/>
        <v>0</v>
      </c>
      <c r="G250" s="229"/>
      <c r="H250" s="261"/>
      <c r="I250" s="114">
        <f t="shared" si="327"/>
        <v>0</v>
      </c>
      <c r="J250" s="261"/>
      <c r="K250" s="60"/>
      <c r="L250" s="135">
        <f t="shared" si="328"/>
        <v>0</v>
      </c>
      <c r="M250" s="320"/>
      <c r="N250" s="60"/>
      <c r="O250" s="114">
        <f t="shared" si="329"/>
        <v>0</v>
      </c>
      <c r="P250" s="111"/>
    </row>
    <row r="251" spans="1:16" hidden="1" x14ac:dyDescent="0.25">
      <c r="A251" s="46">
        <v>6300</v>
      </c>
      <c r="B251" s="105" t="s">
        <v>231</v>
      </c>
      <c r="C251" s="47">
        <f t="shared" si="283"/>
        <v>0</v>
      </c>
      <c r="D251" s="227">
        <f>SUM(D252,D257,D258)</f>
        <v>0</v>
      </c>
      <c r="E251" s="50">
        <f t="shared" ref="E251:O251" si="330">SUM(E252,E257,E258)</f>
        <v>0</v>
      </c>
      <c r="F251" s="281">
        <f t="shared" si="330"/>
        <v>0</v>
      </c>
      <c r="G251" s="227">
        <f t="shared" si="330"/>
        <v>0</v>
      </c>
      <c r="H251" s="106">
        <f t="shared" si="330"/>
        <v>0</v>
      </c>
      <c r="I251" s="117">
        <f t="shared" si="330"/>
        <v>0</v>
      </c>
      <c r="J251" s="106">
        <f t="shared" si="330"/>
        <v>0</v>
      </c>
      <c r="K251" s="50">
        <f t="shared" si="330"/>
        <v>0</v>
      </c>
      <c r="L251" s="126">
        <f t="shared" si="330"/>
        <v>0</v>
      </c>
      <c r="M251" s="164">
        <f t="shared" si="330"/>
        <v>0</v>
      </c>
      <c r="N251" s="165">
        <f t="shared" si="330"/>
        <v>0</v>
      </c>
      <c r="O251" s="166">
        <f t="shared" si="330"/>
        <v>0</v>
      </c>
      <c r="P251" s="345"/>
    </row>
    <row r="252" spans="1:16" ht="24" hidden="1" x14ac:dyDescent="0.25">
      <c r="A252" s="368">
        <v>6320</v>
      </c>
      <c r="B252" s="52" t="s">
        <v>303</v>
      </c>
      <c r="C252" s="127">
        <f t="shared" si="283"/>
        <v>0</v>
      </c>
      <c r="D252" s="232">
        <f>SUM(D253:D256)</f>
        <v>0</v>
      </c>
      <c r="E252" s="119">
        <f t="shared" ref="E252:O252" si="331">SUM(E253:E256)</f>
        <v>0</v>
      </c>
      <c r="F252" s="283">
        <f t="shared" si="331"/>
        <v>0</v>
      </c>
      <c r="G252" s="232">
        <f t="shared" si="331"/>
        <v>0</v>
      </c>
      <c r="H252" s="263">
        <f t="shared" si="331"/>
        <v>0</v>
      </c>
      <c r="I252" s="120">
        <f t="shared" si="331"/>
        <v>0</v>
      </c>
      <c r="J252" s="263">
        <f t="shared" si="331"/>
        <v>0</v>
      </c>
      <c r="K252" s="119">
        <f t="shared" si="331"/>
        <v>0</v>
      </c>
      <c r="L252" s="139">
        <f t="shared" si="331"/>
        <v>0</v>
      </c>
      <c r="M252" s="53">
        <f t="shared" si="331"/>
        <v>0</v>
      </c>
      <c r="N252" s="119">
        <f t="shared" si="331"/>
        <v>0</v>
      </c>
      <c r="O252" s="120">
        <f t="shared" si="331"/>
        <v>0</v>
      </c>
      <c r="P252" s="110"/>
    </row>
    <row r="253" spans="1:16" hidden="1" x14ac:dyDescent="0.25">
      <c r="A253" s="38">
        <v>6322</v>
      </c>
      <c r="B253" s="57" t="s">
        <v>232</v>
      </c>
      <c r="C253" s="58">
        <f t="shared" si="283"/>
        <v>0</v>
      </c>
      <c r="D253" s="229"/>
      <c r="E253" s="60"/>
      <c r="F253" s="146">
        <f t="shared" ref="F253:F258" si="332">D253+E253</f>
        <v>0</v>
      </c>
      <c r="G253" s="229"/>
      <c r="H253" s="261"/>
      <c r="I253" s="114">
        <f t="shared" ref="I253:I258" si="333">G253+H253</f>
        <v>0</v>
      </c>
      <c r="J253" s="261"/>
      <c r="K253" s="60"/>
      <c r="L253" s="135">
        <f t="shared" ref="L253:L258" si="334">J253+K253</f>
        <v>0</v>
      </c>
      <c r="M253" s="320"/>
      <c r="N253" s="60"/>
      <c r="O253" s="114">
        <f t="shared" ref="O253:O258" si="335">M253+N253</f>
        <v>0</v>
      </c>
      <c r="P253" s="111"/>
    </row>
    <row r="254" spans="1:16" ht="24" hidden="1" x14ac:dyDescent="0.25">
      <c r="A254" s="38">
        <v>6323</v>
      </c>
      <c r="B254" s="57" t="s">
        <v>233</v>
      </c>
      <c r="C254" s="58">
        <f t="shared" si="283"/>
        <v>0</v>
      </c>
      <c r="D254" s="229"/>
      <c r="E254" s="60"/>
      <c r="F254" s="146">
        <f t="shared" si="332"/>
        <v>0</v>
      </c>
      <c r="G254" s="229"/>
      <c r="H254" s="261"/>
      <c r="I254" s="114">
        <f t="shared" si="333"/>
        <v>0</v>
      </c>
      <c r="J254" s="261"/>
      <c r="K254" s="60"/>
      <c r="L254" s="135">
        <f t="shared" si="334"/>
        <v>0</v>
      </c>
      <c r="M254" s="320"/>
      <c r="N254" s="60"/>
      <c r="O254" s="114">
        <f t="shared" si="335"/>
        <v>0</v>
      </c>
      <c r="P254" s="111"/>
    </row>
    <row r="255" spans="1:16" ht="24" hidden="1" x14ac:dyDescent="0.25">
      <c r="A255" s="38">
        <v>6324</v>
      </c>
      <c r="B255" s="57" t="s">
        <v>287</v>
      </c>
      <c r="C255" s="58">
        <f t="shared" si="283"/>
        <v>0</v>
      </c>
      <c r="D255" s="229"/>
      <c r="E255" s="60"/>
      <c r="F255" s="146">
        <f t="shared" si="332"/>
        <v>0</v>
      </c>
      <c r="G255" s="229"/>
      <c r="H255" s="261"/>
      <c r="I255" s="114">
        <f t="shared" si="333"/>
        <v>0</v>
      </c>
      <c r="J255" s="261"/>
      <c r="K255" s="60"/>
      <c r="L255" s="135">
        <f t="shared" si="334"/>
        <v>0</v>
      </c>
      <c r="M255" s="320"/>
      <c r="N255" s="60"/>
      <c r="O255" s="114">
        <f t="shared" si="335"/>
        <v>0</v>
      </c>
      <c r="P255" s="111"/>
    </row>
    <row r="256" spans="1:16" hidden="1" x14ac:dyDescent="0.25">
      <c r="A256" s="33">
        <v>6329</v>
      </c>
      <c r="B256" s="52" t="s">
        <v>288</v>
      </c>
      <c r="C256" s="53">
        <f t="shared" si="283"/>
        <v>0</v>
      </c>
      <c r="D256" s="228"/>
      <c r="E256" s="55"/>
      <c r="F256" s="283">
        <f t="shared" si="332"/>
        <v>0</v>
      </c>
      <c r="G256" s="228"/>
      <c r="H256" s="260"/>
      <c r="I256" s="120">
        <f t="shared" si="333"/>
        <v>0</v>
      </c>
      <c r="J256" s="260"/>
      <c r="K256" s="55"/>
      <c r="L256" s="139">
        <f t="shared" si="334"/>
        <v>0</v>
      </c>
      <c r="M256" s="319"/>
      <c r="N256" s="55"/>
      <c r="O256" s="120">
        <f t="shared" si="335"/>
        <v>0</v>
      </c>
      <c r="P256" s="110"/>
    </row>
    <row r="257" spans="1:16" ht="24" hidden="1" x14ac:dyDescent="0.25">
      <c r="A257" s="142">
        <v>6330</v>
      </c>
      <c r="B257" s="143" t="s">
        <v>234</v>
      </c>
      <c r="C257" s="127">
        <f t="shared" si="283"/>
        <v>0</v>
      </c>
      <c r="D257" s="234"/>
      <c r="E257" s="129"/>
      <c r="F257" s="141">
        <f t="shared" si="332"/>
        <v>0</v>
      </c>
      <c r="G257" s="234"/>
      <c r="H257" s="265"/>
      <c r="I257" s="305">
        <f t="shared" si="333"/>
        <v>0</v>
      </c>
      <c r="J257" s="265"/>
      <c r="K257" s="129"/>
      <c r="L257" s="140">
        <f t="shared" si="334"/>
        <v>0</v>
      </c>
      <c r="M257" s="323"/>
      <c r="N257" s="129"/>
      <c r="O257" s="305">
        <f t="shared" si="335"/>
        <v>0</v>
      </c>
      <c r="P257" s="156"/>
    </row>
    <row r="258" spans="1:16" hidden="1" x14ac:dyDescent="0.25">
      <c r="A258" s="112">
        <v>6360</v>
      </c>
      <c r="B258" s="57" t="s">
        <v>235</v>
      </c>
      <c r="C258" s="58">
        <f t="shared" si="283"/>
        <v>0</v>
      </c>
      <c r="D258" s="229"/>
      <c r="E258" s="60"/>
      <c r="F258" s="146">
        <f t="shared" si="332"/>
        <v>0</v>
      </c>
      <c r="G258" s="229"/>
      <c r="H258" s="261"/>
      <c r="I258" s="114">
        <f t="shared" si="333"/>
        <v>0</v>
      </c>
      <c r="J258" s="261"/>
      <c r="K258" s="60"/>
      <c r="L258" s="135">
        <f t="shared" si="334"/>
        <v>0</v>
      </c>
      <c r="M258" s="320"/>
      <c r="N258" s="60"/>
      <c r="O258" s="114">
        <f t="shared" si="335"/>
        <v>0</v>
      </c>
      <c r="P258" s="111"/>
    </row>
    <row r="259" spans="1:16" ht="36" hidden="1" x14ac:dyDescent="0.25">
      <c r="A259" s="46">
        <v>6400</v>
      </c>
      <c r="B259" s="105" t="s">
        <v>236</v>
      </c>
      <c r="C259" s="47">
        <f t="shared" si="283"/>
        <v>0</v>
      </c>
      <c r="D259" s="227">
        <f>SUM(D260,D264)</f>
        <v>0</v>
      </c>
      <c r="E259" s="50">
        <f t="shared" ref="E259:O259" si="336">SUM(E260,E264)</f>
        <v>0</v>
      </c>
      <c r="F259" s="281">
        <f t="shared" si="336"/>
        <v>0</v>
      </c>
      <c r="G259" s="227">
        <f t="shared" si="336"/>
        <v>0</v>
      </c>
      <c r="H259" s="106">
        <f t="shared" si="336"/>
        <v>0</v>
      </c>
      <c r="I259" s="117">
        <f t="shared" si="336"/>
        <v>0</v>
      </c>
      <c r="J259" s="106">
        <f t="shared" si="336"/>
        <v>0</v>
      </c>
      <c r="K259" s="50">
        <f t="shared" si="336"/>
        <v>0</v>
      </c>
      <c r="L259" s="126">
        <f t="shared" si="336"/>
        <v>0</v>
      </c>
      <c r="M259" s="164">
        <f t="shared" si="336"/>
        <v>0</v>
      </c>
      <c r="N259" s="165">
        <f t="shared" si="336"/>
        <v>0</v>
      </c>
      <c r="O259" s="166">
        <f t="shared" si="336"/>
        <v>0</v>
      </c>
      <c r="P259" s="345"/>
    </row>
    <row r="260" spans="1:16" ht="24" hidden="1" x14ac:dyDescent="0.25">
      <c r="A260" s="368">
        <v>6410</v>
      </c>
      <c r="B260" s="52" t="s">
        <v>237</v>
      </c>
      <c r="C260" s="53">
        <f t="shared" si="283"/>
        <v>0</v>
      </c>
      <c r="D260" s="232">
        <f>SUM(D261:D263)</f>
        <v>0</v>
      </c>
      <c r="E260" s="119">
        <f t="shared" ref="E260:O260" si="337">SUM(E261:E263)</f>
        <v>0</v>
      </c>
      <c r="F260" s="283">
        <f t="shared" si="337"/>
        <v>0</v>
      </c>
      <c r="G260" s="232">
        <f t="shared" si="337"/>
        <v>0</v>
      </c>
      <c r="H260" s="263">
        <f t="shared" si="337"/>
        <v>0</v>
      </c>
      <c r="I260" s="120">
        <f t="shared" si="337"/>
        <v>0</v>
      </c>
      <c r="J260" s="263">
        <f t="shared" si="337"/>
        <v>0</v>
      </c>
      <c r="K260" s="119">
        <f t="shared" si="337"/>
        <v>0</v>
      </c>
      <c r="L260" s="139">
        <f t="shared" si="337"/>
        <v>0</v>
      </c>
      <c r="M260" s="64">
        <f t="shared" si="337"/>
        <v>0</v>
      </c>
      <c r="N260" s="299">
        <f t="shared" si="337"/>
        <v>0</v>
      </c>
      <c r="O260" s="304">
        <f t="shared" si="337"/>
        <v>0</v>
      </c>
      <c r="P260" s="153"/>
    </row>
    <row r="261" spans="1:16" hidden="1" x14ac:dyDescent="0.25">
      <c r="A261" s="38">
        <v>6411</v>
      </c>
      <c r="B261" s="145" t="s">
        <v>238</v>
      </c>
      <c r="C261" s="58">
        <f t="shared" si="283"/>
        <v>0</v>
      </c>
      <c r="D261" s="229"/>
      <c r="E261" s="60"/>
      <c r="F261" s="146">
        <f t="shared" ref="F261:F263" si="338">D261+E261</f>
        <v>0</v>
      </c>
      <c r="G261" s="229"/>
      <c r="H261" s="261"/>
      <c r="I261" s="114">
        <f t="shared" ref="I261:I263" si="339">G261+H261</f>
        <v>0</v>
      </c>
      <c r="J261" s="261"/>
      <c r="K261" s="60"/>
      <c r="L261" s="135">
        <f t="shared" ref="L261:L263" si="340">J261+K261</f>
        <v>0</v>
      </c>
      <c r="M261" s="320"/>
      <c r="N261" s="60"/>
      <c r="O261" s="114">
        <f t="shared" ref="O261:O263" si="341">M261+N261</f>
        <v>0</v>
      </c>
      <c r="P261" s="111"/>
    </row>
    <row r="262" spans="1:16" ht="36" hidden="1" x14ac:dyDescent="0.25">
      <c r="A262" s="38">
        <v>6412</v>
      </c>
      <c r="B262" s="57" t="s">
        <v>239</v>
      </c>
      <c r="C262" s="58">
        <f t="shared" si="283"/>
        <v>0</v>
      </c>
      <c r="D262" s="229"/>
      <c r="E262" s="60"/>
      <c r="F262" s="146">
        <f t="shared" si="338"/>
        <v>0</v>
      </c>
      <c r="G262" s="229"/>
      <c r="H262" s="261"/>
      <c r="I262" s="114">
        <f t="shared" si="339"/>
        <v>0</v>
      </c>
      <c r="J262" s="261"/>
      <c r="K262" s="60"/>
      <c r="L262" s="135">
        <f t="shared" si="340"/>
        <v>0</v>
      </c>
      <c r="M262" s="320"/>
      <c r="N262" s="60"/>
      <c r="O262" s="114">
        <f t="shared" si="341"/>
        <v>0</v>
      </c>
      <c r="P262" s="111"/>
    </row>
    <row r="263" spans="1:16" ht="36" hidden="1" x14ac:dyDescent="0.25">
      <c r="A263" s="38">
        <v>6419</v>
      </c>
      <c r="B263" s="57" t="s">
        <v>240</v>
      </c>
      <c r="C263" s="58">
        <f t="shared" si="283"/>
        <v>0</v>
      </c>
      <c r="D263" s="229"/>
      <c r="E263" s="60"/>
      <c r="F263" s="146">
        <f t="shared" si="338"/>
        <v>0</v>
      </c>
      <c r="G263" s="229"/>
      <c r="H263" s="261"/>
      <c r="I263" s="114">
        <f t="shared" si="339"/>
        <v>0</v>
      </c>
      <c r="J263" s="261"/>
      <c r="K263" s="60"/>
      <c r="L263" s="135">
        <f t="shared" si="340"/>
        <v>0</v>
      </c>
      <c r="M263" s="320"/>
      <c r="N263" s="60"/>
      <c r="O263" s="114">
        <f t="shared" si="341"/>
        <v>0</v>
      </c>
      <c r="P263" s="111"/>
    </row>
    <row r="264" spans="1:16" ht="36" hidden="1" x14ac:dyDescent="0.25">
      <c r="A264" s="112">
        <v>6420</v>
      </c>
      <c r="B264" s="57" t="s">
        <v>241</v>
      </c>
      <c r="C264" s="58">
        <f t="shared" si="283"/>
        <v>0</v>
      </c>
      <c r="D264" s="230">
        <f>SUM(D265:D268)</f>
        <v>0</v>
      </c>
      <c r="E264" s="113">
        <f t="shared" ref="E264:F264" si="342">SUM(E265:E268)</f>
        <v>0</v>
      </c>
      <c r="F264" s="146">
        <f t="shared" si="342"/>
        <v>0</v>
      </c>
      <c r="G264" s="230">
        <f>SUM(G265:G268)</f>
        <v>0</v>
      </c>
      <c r="H264" s="121">
        <f t="shared" ref="H264:I264" si="343">SUM(H265:H268)</f>
        <v>0</v>
      </c>
      <c r="I264" s="114">
        <f t="shared" si="343"/>
        <v>0</v>
      </c>
      <c r="J264" s="121">
        <f>SUM(J265:J268)</f>
        <v>0</v>
      </c>
      <c r="K264" s="113">
        <f t="shared" ref="K264:L264" si="344">SUM(K265:K268)</f>
        <v>0</v>
      </c>
      <c r="L264" s="135">
        <f t="shared" si="344"/>
        <v>0</v>
      </c>
      <c r="M264" s="58">
        <f>SUM(M265:M268)</f>
        <v>0</v>
      </c>
      <c r="N264" s="113">
        <f t="shared" ref="N264:O264" si="345">SUM(N265:N268)</f>
        <v>0</v>
      </c>
      <c r="O264" s="114">
        <f t="shared" si="345"/>
        <v>0</v>
      </c>
      <c r="P264" s="111"/>
    </row>
    <row r="265" spans="1:16" hidden="1" x14ac:dyDescent="0.25">
      <c r="A265" s="38">
        <v>6421</v>
      </c>
      <c r="B265" s="57" t="s">
        <v>242</v>
      </c>
      <c r="C265" s="58">
        <f t="shared" si="283"/>
        <v>0</v>
      </c>
      <c r="D265" s="229"/>
      <c r="E265" s="60"/>
      <c r="F265" s="146">
        <f t="shared" ref="F265:F268" si="346">D265+E265</f>
        <v>0</v>
      </c>
      <c r="G265" s="229"/>
      <c r="H265" s="261"/>
      <c r="I265" s="114">
        <f t="shared" ref="I265:I268" si="347">G265+H265</f>
        <v>0</v>
      </c>
      <c r="J265" s="261"/>
      <c r="K265" s="60"/>
      <c r="L265" s="135">
        <f t="shared" ref="L265:L268" si="348">J265+K265</f>
        <v>0</v>
      </c>
      <c r="M265" s="320"/>
      <c r="N265" s="60"/>
      <c r="O265" s="114">
        <f t="shared" ref="O265:O268" si="349">M265+N265</f>
        <v>0</v>
      </c>
      <c r="P265" s="111"/>
    </row>
    <row r="266" spans="1:16" hidden="1" x14ac:dyDescent="0.25">
      <c r="A266" s="38">
        <v>6422</v>
      </c>
      <c r="B266" s="57" t="s">
        <v>243</v>
      </c>
      <c r="C266" s="58">
        <f t="shared" si="283"/>
        <v>0</v>
      </c>
      <c r="D266" s="229"/>
      <c r="E266" s="60"/>
      <c r="F266" s="146">
        <f t="shared" si="346"/>
        <v>0</v>
      </c>
      <c r="G266" s="229"/>
      <c r="H266" s="261"/>
      <c r="I266" s="114">
        <f t="shared" si="347"/>
        <v>0</v>
      </c>
      <c r="J266" s="261"/>
      <c r="K266" s="60"/>
      <c r="L266" s="135">
        <f t="shared" si="348"/>
        <v>0</v>
      </c>
      <c r="M266" s="320"/>
      <c r="N266" s="60"/>
      <c r="O266" s="114">
        <f t="shared" si="349"/>
        <v>0</v>
      </c>
      <c r="P266" s="111"/>
    </row>
    <row r="267" spans="1:16" ht="13.5" hidden="1" customHeight="1" x14ac:dyDescent="0.25">
      <c r="A267" s="38">
        <v>6423</v>
      </c>
      <c r="B267" s="57" t="s">
        <v>244</v>
      </c>
      <c r="C267" s="58">
        <f t="shared" si="283"/>
        <v>0</v>
      </c>
      <c r="D267" s="229"/>
      <c r="E267" s="60"/>
      <c r="F267" s="146">
        <f t="shared" si="346"/>
        <v>0</v>
      </c>
      <c r="G267" s="229"/>
      <c r="H267" s="261"/>
      <c r="I267" s="114">
        <f t="shared" si="347"/>
        <v>0</v>
      </c>
      <c r="J267" s="261"/>
      <c r="K267" s="60"/>
      <c r="L267" s="135">
        <f t="shared" si="348"/>
        <v>0</v>
      </c>
      <c r="M267" s="320"/>
      <c r="N267" s="60"/>
      <c r="O267" s="114">
        <f t="shared" si="349"/>
        <v>0</v>
      </c>
      <c r="P267" s="111"/>
    </row>
    <row r="268" spans="1:16" ht="36" hidden="1" x14ac:dyDescent="0.25">
      <c r="A268" s="38">
        <v>6424</v>
      </c>
      <c r="B268" s="57" t="s">
        <v>245</v>
      </c>
      <c r="C268" s="58">
        <f t="shared" si="283"/>
        <v>0</v>
      </c>
      <c r="D268" s="229"/>
      <c r="E268" s="60"/>
      <c r="F268" s="146">
        <f t="shared" si="346"/>
        <v>0</v>
      </c>
      <c r="G268" s="229"/>
      <c r="H268" s="261"/>
      <c r="I268" s="114">
        <f t="shared" si="347"/>
        <v>0</v>
      </c>
      <c r="J268" s="261"/>
      <c r="K268" s="60"/>
      <c r="L268" s="135">
        <f t="shared" si="348"/>
        <v>0</v>
      </c>
      <c r="M268" s="320"/>
      <c r="N268" s="60"/>
      <c r="O268" s="114">
        <f t="shared" si="349"/>
        <v>0</v>
      </c>
      <c r="P268" s="111"/>
    </row>
    <row r="269" spans="1:16" ht="36" hidden="1" x14ac:dyDescent="0.25">
      <c r="A269" s="148">
        <v>7000</v>
      </c>
      <c r="B269" s="148" t="s">
        <v>246</v>
      </c>
      <c r="C269" s="150">
        <f t="shared" si="283"/>
        <v>0</v>
      </c>
      <c r="D269" s="236">
        <f>SUM(D270,D281)</f>
        <v>0</v>
      </c>
      <c r="E269" s="481">
        <f t="shared" ref="E269:F269" si="350">SUM(E270,E281)</f>
        <v>0</v>
      </c>
      <c r="F269" s="482">
        <f t="shared" si="350"/>
        <v>0</v>
      </c>
      <c r="G269" s="236">
        <f>SUM(G270,G281)</f>
        <v>0</v>
      </c>
      <c r="H269" s="267">
        <f t="shared" ref="H269:I269" si="351">SUM(H270,H281)</f>
        <v>0</v>
      </c>
      <c r="I269" s="483">
        <f t="shared" si="351"/>
        <v>0</v>
      </c>
      <c r="J269" s="267">
        <f>SUM(J270,J281)</f>
        <v>0</v>
      </c>
      <c r="K269" s="481">
        <f t="shared" ref="K269:L269" si="352">SUM(K270,K281)</f>
        <v>0</v>
      </c>
      <c r="L269" s="149">
        <f t="shared" si="352"/>
        <v>0</v>
      </c>
      <c r="M269" s="325">
        <f>SUM(M270,M281)</f>
        <v>0</v>
      </c>
      <c r="N269" s="302">
        <f t="shared" ref="N269:O269" si="353">SUM(N270,N281)</f>
        <v>0</v>
      </c>
      <c r="O269" s="307">
        <f t="shared" si="353"/>
        <v>0</v>
      </c>
      <c r="P269" s="347"/>
    </row>
    <row r="270" spans="1:16" ht="24" hidden="1" x14ac:dyDescent="0.25">
      <c r="A270" s="46">
        <v>7200</v>
      </c>
      <c r="B270" s="105" t="s">
        <v>247</v>
      </c>
      <c r="C270" s="47">
        <f t="shared" si="283"/>
        <v>0</v>
      </c>
      <c r="D270" s="227">
        <f>SUM(D271,D272,D275,D276,D280)</f>
        <v>0</v>
      </c>
      <c r="E270" s="50">
        <f t="shared" ref="E270:F270" si="354">SUM(E271,E272,E275,E276,E280)</f>
        <v>0</v>
      </c>
      <c r="F270" s="281">
        <f t="shared" si="354"/>
        <v>0</v>
      </c>
      <c r="G270" s="227">
        <f>SUM(G271,G272,G275,G276,G280)</f>
        <v>0</v>
      </c>
      <c r="H270" s="106">
        <f t="shared" ref="H270:I270" si="355">SUM(H271,H272,H275,H276,H280)</f>
        <v>0</v>
      </c>
      <c r="I270" s="117">
        <f t="shared" si="355"/>
        <v>0</v>
      </c>
      <c r="J270" s="106">
        <f>SUM(J271,J272,J275,J276,J280)</f>
        <v>0</v>
      </c>
      <c r="K270" s="50">
        <f t="shared" ref="K270:L270" si="356">SUM(K271,K272,K275,K276,K280)</f>
        <v>0</v>
      </c>
      <c r="L270" s="126">
        <f t="shared" si="356"/>
        <v>0</v>
      </c>
      <c r="M270" s="130">
        <f>SUM(M271,M272,M275,M276,M280)</f>
        <v>0</v>
      </c>
      <c r="N270" s="131">
        <f t="shared" ref="N270:O270" si="357">SUM(N271,N272,N275,N276,N280)</f>
        <v>0</v>
      </c>
      <c r="O270" s="289">
        <f t="shared" si="357"/>
        <v>0</v>
      </c>
      <c r="P270" s="344"/>
    </row>
    <row r="271" spans="1:16" ht="24" hidden="1" x14ac:dyDescent="0.25">
      <c r="A271" s="368">
        <v>7210</v>
      </c>
      <c r="B271" s="52" t="s">
        <v>248</v>
      </c>
      <c r="C271" s="53">
        <f t="shared" si="283"/>
        <v>0</v>
      </c>
      <c r="D271" s="228"/>
      <c r="E271" s="55"/>
      <c r="F271" s="283">
        <f>D271+E271</f>
        <v>0</v>
      </c>
      <c r="G271" s="228"/>
      <c r="H271" s="260"/>
      <c r="I271" s="120">
        <f>G271+H271</f>
        <v>0</v>
      </c>
      <c r="J271" s="260"/>
      <c r="K271" s="55"/>
      <c r="L271" s="139">
        <f>J271+K271</f>
        <v>0</v>
      </c>
      <c r="M271" s="319"/>
      <c r="N271" s="55"/>
      <c r="O271" s="120">
        <f>M271+N271</f>
        <v>0</v>
      </c>
      <c r="P271" s="110"/>
    </row>
    <row r="272" spans="1:16" s="147" customFormat="1" ht="36" hidden="1" x14ac:dyDescent="0.25">
      <c r="A272" s="112">
        <v>7220</v>
      </c>
      <c r="B272" s="57" t="s">
        <v>249</v>
      </c>
      <c r="C272" s="58">
        <f t="shared" si="283"/>
        <v>0</v>
      </c>
      <c r="D272" s="230">
        <f>SUM(D273:D274)</f>
        <v>0</v>
      </c>
      <c r="E272" s="113">
        <f t="shared" ref="E272:F272" si="358">SUM(E273:E274)</f>
        <v>0</v>
      </c>
      <c r="F272" s="146">
        <f t="shared" si="358"/>
        <v>0</v>
      </c>
      <c r="G272" s="230">
        <f>SUM(G273:G274)</f>
        <v>0</v>
      </c>
      <c r="H272" s="121">
        <f t="shared" ref="H272:I272" si="359">SUM(H273:H274)</f>
        <v>0</v>
      </c>
      <c r="I272" s="114">
        <f t="shared" si="359"/>
        <v>0</v>
      </c>
      <c r="J272" s="121">
        <f>SUM(J273:J274)</f>
        <v>0</v>
      </c>
      <c r="K272" s="113">
        <f t="shared" ref="K272:L272" si="360">SUM(K273:K274)</f>
        <v>0</v>
      </c>
      <c r="L272" s="135">
        <f t="shared" si="360"/>
        <v>0</v>
      </c>
      <c r="M272" s="58">
        <f>SUM(M273:M274)</f>
        <v>0</v>
      </c>
      <c r="N272" s="113">
        <f t="shared" ref="N272:O272" si="361">SUM(N273:N274)</f>
        <v>0</v>
      </c>
      <c r="O272" s="114">
        <f t="shared" si="361"/>
        <v>0</v>
      </c>
      <c r="P272" s="111"/>
    </row>
    <row r="273" spans="1:16" s="147" customFormat="1" ht="36" hidden="1" x14ac:dyDescent="0.25">
      <c r="A273" s="38">
        <v>7221</v>
      </c>
      <c r="B273" s="57" t="s">
        <v>250</v>
      </c>
      <c r="C273" s="58">
        <f t="shared" si="283"/>
        <v>0</v>
      </c>
      <c r="D273" s="229"/>
      <c r="E273" s="60"/>
      <c r="F273" s="146">
        <f t="shared" ref="F273:F275" si="362">D273+E273</f>
        <v>0</v>
      </c>
      <c r="G273" s="229"/>
      <c r="H273" s="261"/>
      <c r="I273" s="114">
        <f t="shared" ref="I273:I275" si="363">G273+H273</f>
        <v>0</v>
      </c>
      <c r="J273" s="261"/>
      <c r="K273" s="60"/>
      <c r="L273" s="135">
        <f t="shared" ref="L273:L275" si="364">J273+K273</f>
        <v>0</v>
      </c>
      <c r="M273" s="320"/>
      <c r="N273" s="60"/>
      <c r="O273" s="114">
        <f t="shared" ref="O273:O275" si="365">M273+N273</f>
        <v>0</v>
      </c>
      <c r="P273" s="111"/>
    </row>
    <row r="274" spans="1:16" s="147" customFormat="1" ht="36" hidden="1" x14ac:dyDescent="0.25">
      <c r="A274" s="38">
        <v>7222</v>
      </c>
      <c r="B274" s="57" t="s">
        <v>251</v>
      </c>
      <c r="C274" s="58">
        <f t="shared" si="283"/>
        <v>0</v>
      </c>
      <c r="D274" s="229"/>
      <c r="E274" s="60"/>
      <c r="F274" s="146">
        <f t="shared" si="362"/>
        <v>0</v>
      </c>
      <c r="G274" s="229"/>
      <c r="H274" s="261"/>
      <c r="I274" s="114">
        <f t="shared" si="363"/>
        <v>0</v>
      </c>
      <c r="J274" s="261"/>
      <c r="K274" s="60"/>
      <c r="L274" s="135">
        <f t="shared" si="364"/>
        <v>0</v>
      </c>
      <c r="M274" s="320"/>
      <c r="N274" s="60"/>
      <c r="O274" s="114">
        <f t="shared" si="365"/>
        <v>0</v>
      </c>
      <c r="P274" s="111"/>
    </row>
    <row r="275" spans="1:16" ht="24" hidden="1" x14ac:dyDescent="0.25">
      <c r="A275" s="112">
        <v>7230</v>
      </c>
      <c r="B275" s="57" t="s">
        <v>292</v>
      </c>
      <c r="C275" s="58">
        <f t="shared" si="283"/>
        <v>0</v>
      </c>
      <c r="D275" s="229"/>
      <c r="E275" s="60"/>
      <c r="F275" s="146">
        <f t="shared" si="362"/>
        <v>0</v>
      </c>
      <c r="G275" s="229"/>
      <c r="H275" s="261"/>
      <c r="I275" s="114">
        <f t="shared" si="363"/>
        <v>0</v>
      </c>
      <c r="J275" s="261"/>
      <c r="K275" s="60"/>
      <c r="L275" s="135">
        <f t="shared" si="364"/>
        <v>0</v>
      </c>
      <c r="M275" s="320"/>
      <c r="N275" s="60"/>
      <c r="O275" s="114">
        <f t="shared" si="365"/>
        <v>0</v>
      </c>
      <c r="P275" s="111"/>
    </row>
    <row r="276" spans="1:16" ht="24" hidden="1" x14ac:dyDescent="0.25">
      <c r="A276" s="112">
        <v>7240</v>
      </c>
      <c r="B276" s="57" t="s">
        <v>252</v>
      </c>
      <c r="C276" s="58">
        <f t="shared" si="283"/>
        <v>0</v>
      </c>
      <c r="D276" s="230">
        <f t="shared" ref="D276:I276" si="366">SUM(D277:D279)</f>
        <v>0</v>
      </c>
      <c r="E276" s="113">
        <f t="shared" si="366"/>
        <v>0</v>
      </c>
      <c r="F276" s="146">
        <f t="shared" si="366"/>
        <v>0</v>
      </c>
      <c r="G276" s="230">
        <f t="shared" si="366"/>
        <v>0</v>
      </c>
      <c r="H276" s="121">
        <f t="shared" si="366"/>
        <v>0</v>
      </c>
      <c r="I276" s="114">
        <f t="shared" si="366"/>
        <v>0</v>
      </c>
      <c r="J276" s="121">
        <f>SUM(J277:J279)</f>
        <v>0</v>
      </c>
      <c r="K276" s="113">
        <f t="shared" ref="K276:O276" si="367">SUM(K277:K279)</f>
        <v>0</v>
      </c>
      <c r="L276" s="135">
        <f t="shared" si="367"/>
        <v>0</v>
      </c>
      <c r="M276" s="58">
        <f t="shared" si="367"/>
        <v>0</v>
      </c>
      <c r="N276" s="113">
        <f t="shared" si="367"/>
        <v>0</v>
      </c>
      <c r="O276" s="114">
        <f t="shared" si="367"/>
        <v>0</v>
      </c>
      <c r="P276" s="111"/>
    </row>
    <row r="277" spans="1:16" ht="48" hidden="1" x14ac:dyDescent="0.25">
      <c r="A277" s="38">
        <v>7245</v>
      </c>
      <c r="B277" s="57" t="s">
        <v>253</v>
      </c>
      <c r="C277" s="58">
        <f t="shared" ref="C277:C298" si="368">F277+I277+L277+O277</f>
        <v>0</v>
      </c>
      <c r="D277" s="229"/>
      <c r="E277" s="60"/>
      <c r="F277" s="146">
        <f t="shared" ref="F277:F280" si="369">D277+E277</f>
        <v>0</v>
      </c>
      <c r="G277" s="229"/>
      <c r="H277" s="261"/>
      <c r="I277" s="114">
        <f t="shared" ref="I277:I280" si="370">G277+H277</f>
        <v>0</v>
      </c>
      <c r="J277" s="261"/>
      <c r="K277" s="60"/>
      <c r="L277" s="135">
        <f t="shared" ref="L277:L280" si="371">J277+K277</f>
        <v>0</v>
      </c>
      <c r="M277" s="320"/>
      <c r="N277" s="60"/>
      <c r="O277" s="114">
        <f t="shared" ref="O277:O280" si="372">M277+N277</f>
        <v>0</v>
      </c>
      <c r="P277" s="111"/>
    </row>
    <row r="278" spans="1:16" ht="84.75" hidden="1" customHeight="1" x14ac:dyDescent="0.25">
      <c r="A278" s="38">
        <v>7246</v>
      </c>
      <c r="B278" s="57" t="s">
        <v>254</v>
      </c>
      <c r="C278" s="58">
        <f t="shared" si="368"/>
        <v>0</v>
      </c>
      <c r="D278" s="229"/>
      <c r="E278" s="60"/>
      <c r="F278" s="146">
        <f t="shared" si="369"/>
        <v>0</v>
      </c>
      <c r="G278" s="229"/>
      <c r="H278" s="261"/>
      <c r="I278" s="114">
        <f t="shared" si="370"/>
        <v>0</v>
      </c>
      <c r="J278" s="261"/>
      <c r="K278" s="60"/>
      <c r="L278" s="135">
        <f t="shared" si="371"/>
        <v>0</v>
      </c>
      <c r="M278" s="320"/>
      <c r="N278" s="60"/>
      <c r="O278" s="114">
        <f t="shared" si="372"/>
        <v>0</v>
      </c>
      <c r="P278" s="111"/>
    </row>
    <row r="279" spans="1:16" ht="36" hidden="1" x14ac:dyDescent="0.25">
      <c r="A279" s="38">
        <v>7247</v>
      </c>
      <c r="B279" s="57" t="s">
        <v>309</v>
      </c>
      <c r="C279" s="58">
        <f t="shared" si="368"/>
        <v>0</v>
      </c>
      <c r="D279" s="229"/>
      <c r="E279" s="60"/>
      <c r="F279" s="146">
        <f t="shared" si="369"/>
        <v>0</v>
      </c>
      <c r="G279" s="229"/>
      <c r="H279" s="261"/>
      <c r="I279" s="114">
        <f t="shared" si="370"/>
        <v>0</v>
      </c>
      <c r="J279" s="261"/>
      <c r="K279" s="60"/>
      <c r="L279" s="135">
        <f t="shared" si="371"/>
        <v>0</v>
      </c>
      <c r="M279" s="320"/>
      <c r="N279" s="60"/>
      <c r="O279" s="114">
        <f t="shared" si="372"/>
        <v>0</v>
      </c>
      <c r="P279" s="111"/>
    </row>
    <row r="280" spans="1:16" ht="24" hidden="1" x14ac:dyDescent="0.25">
      <c r="A280" s="368">
        <v>7260</v>
      </c>
      <c r="B280" s="52" t="s">
        <v>255</v>
      </c>
      <c r="C280" s="53">
        <f t="shared" si="368"/>
        <v>0</v>
      </c>
      <c r="D280" s="228"/>
      <c r="E280" s="55"/>
      <c r="F280" s="283">
        <f t="shared" si="369"/>
        <v>0</v>
      </c>
      <c r="G280" s="228"/>
      <c r="H280" s="260"/>
      <c r="I280" s="120">
        <f t="shared" si="370"/>
        <v>0</v>
      </c>
      <c r="J280" s="260"/>
      <c r="K280" s="55"/>
      <c r="L280" s="139">
        <f t="shared" si="371"/>
        <v>0</v>
      </c>
      <c r="M280" s="319"/>
      <c r="N280" s="55"/>
      <c r="O280" s="120">
        <f t="shared" si="372"/>
        <v>0</v>
      </c>
      <c r="P280" s="110"/>
    </row>
    <row r="281" spans="1:16" hidden="1" x14ac:dyDescent="0.25">
      <c r="A281" s="73">
        <v>7700</v>
      </c>
      <c r="B281" s="163" t="s">
        <v>284</v>
      </c>
      <c r="C281" s="164">
        <f t="shared" si="368"/>
        <v>0</v>
      </c>
      <c r="D281" s="237">
        <f t="shared" ref="D281:O281" si="373">D282</f>
        <v>0</v>
      </c>
      <c r="E281" s="165">
        <f t="shared" si="373"/>
        <v>0</v>
      </c>
      <c r="F281" s="285">
        <f t="shared" si="373"/>
        <v>0</v>
      </c>
      <c r="G281" s="237">
        <f t="shared" si="373"/>
        <v>0</v>
      </c>
      <c r="H281" s="268">
        <f t="shared" si="373"/>
        <v>0</v>
      </c>
      <c r="I281" s="166">
        <f t="shared" si="373"/>
        <v>0</v>
      </c>
      <c r="J281" s="268">
        <f t="shared" si="373"/>
        <v>0</v>
      </c>
      <c r="K281" s="165">
        <f t="shared" si="373"/>
        <v>0</v>
      </c>
      <c r="L281" s="200">
        <f t="shared" si="373"/>
        <v>0</v>
      </c>
      <c r="M281" s="164">
        <f t="shared" si="373"/>
        <v>0</v>
      </c>
      <c r="N281" s="165">
        <f t="shared" si="373"/>
        <v>0</v>
      </c>
      <c r="O281" s="166">
        <f t="shared" si="373"/>
        <v>0</v>
      </c>
      <c r="P281" s="345"/>
    </row>
    <row r="282" spans="1:16" hidden="1" x14ac:dyDescent="0.25">
      <c r="A282" s="107">
        <v>7720</v>
      </c>
      <c r="B282" s="52" t="s">
        <v>285</v>
      </c>
      <c r="C282" s="64">
        <f t="shared" si="368"/>
        <v>0</v>
      </c>
      <c r="D282" s="238"/>
      <c r="E282" s="66"/>
      <c r="F282" s="144">
        <f>D282+E282</f>
        <v>0</v>
      </c>
      <c r="G282" s="238"/>
      <c r="H282" s="269"/>
      <c r="I282" s="304">
        <f>G282+H282</f>
        <v>0</v>
      </c>
      <c r="J282" s="269"/>
      <c r="K282" s="66"/>
      <c r="L282" s="199">
        <f>J282+K282</f>
        <v>0</v>
      </c>
      <c r="M282" s="326"/>
      <c r="N282" s="66"/>
      <c r="O282" s="304">
        <f>M282+N282</f>
        <v>0</v>
      </c>
      <c r="P282" s="153"/>
    </row>
    <row r="283" spans="1:16" hidden="1" x14ac:dyDescent="0.25">
      <c r="A283" s="145"/>
      <c r="B283" s="57" t="s">
        <v>256</v>
      </c>
      <c r="C283" s="58">
        <f t="shared" si="368"/>
        <v>0</v>
      </c>
      <c r="D283" s="230">
        <f>SUM(D284:D285)</f>
        <v>0</v>
      </c>
      <c r="E283" s="113">
        <f t="shared" ref="E283:F283" si="374">SUM(E284:E285)</f>
        <v>0</v>
      </c>
      <c r="F283" s="146">
        <f t="shared" si="374"/>
        <v>0</v>
      </c>
      <c r="G283" s="230">
        <f>SUM(G284:G285)</f>
        <v>0</v>
      </c>
      <c r="H283" s="121">
        <f t="shared" ref="H283:I283" si="375">SUM(H284:H285)</f>
        <v>0</v>
      </c>
      <c r="I283" s="114">
        <f t="shared" si="375"/>
        <v>0</v>
      </c>
      <c r="J283" s="121">
        <f>SUM(J284:J285)</f>
        <v>0</v>
      </c>
      <c r="K283" s="113">
        <f t="shared" ref="K283:L283" si="376">SUM(K284:K285)</f>
        <v>0</v>
      </c>
      <c r="L283" s="135">
        <f t="shared" si="376"/>
        <v>0</v>
      </c>
      <c r="M283" s="58">
        <f>SUM(M284:M285)</f>
        <v>0</v>
      </c>
      <c r="N283" s="113">
        <f t="shared" ref="N283:O283" si="377">SUM(N284:N285)</f>
        <v>0</v>
      </c>
      <c r="O283" s="114">
        <f t="shared" si="377"/>
        <v>0</v>
      </c>
      <c r="P283" s="111"/>
    </row>
    <row r="284" spans="1:16" hidden="1" x14ac:dyDescent="0.25">
      <c r="A284" s="145" t="s">
        <v>257</v>
      </c>
      <c r="B284" s="38" t="s">
        <v>258</v>
      </c>
      <c r="C284" s="58">
        <f t="shared" si="368"/>
        <v>0</v>
      </c>
      <c r="D284" s="229"/>
      <c r="E284" s="60"/>
      <c r="F284" s="146">
        <f t="shared" ref="F284:F285" si="378">D284+E284</f>
        <v>0</v>
      </c>
      <c r="G284" s="229"/>
      <c r="H284" s="261"/>
      <c r="I284" s="114">
        <f t="shared" ref="I284:I285" si="379">G284+H284</f>
        <v>0</v>
      </c>
      <c r="J284" s="261"/>
      <c r="K284" s="60"/>
      <c r="L284" s="135">
        <f t="shared" ref="L284:L285" si="380">J284+K284</f>
        <v>0</v>
      </c>
      <c r="M284" s="320"/>
      <c r="N284" s="60"/>
      <c r="O284" s="114">
        <f t="shared" ref="O284:O285" si="381">M284+N284</f>
        <v>0</v>
      </c>
      <c r="P284" s="111"/>
    </row>
    <row r="285" spans="1:16" ht="24" hidden="1" x14ac:dyDescent="0.25">
      <c r="A285" s="145" t="s">
        <v>259</v>
      </c>
      <c r="B285" s="151" t="s">
        <v>260</v>
      </c>
      <c r="C285" s="53">
        <f t="shared" si="368"/>
        <v>0</v>
      </c>
      <c r="D285" s="228"/>
      <c r="E285" s="55"/>
      <c r="F285" s="283">
        <f t="shared" si="378"/>
        <v>0</v>
      </c>
      <c r="G285" s="228"/>
      <c r="H285" s="260"/>
      <c r="I285" s="120">
        <f t="shared" si="379"/>
        <v>0</v>
      </c>
      <c r="J285" s="260"/>
      <c r="K285" s="55"/>
      <c r="L285" s="139">
        <f t="shared" si="380"/>
        <v>0</v>
      </c>
      <c r="M285" s="319"/>
      <c r="N285" s="55"/>
      <c r="O285" s="120">
        <f t="shared" si="381"/>
        <v>0</v>
      </c>
      <c r="P285" s="110"/>
    </row>
    <row r="286" spans="1:16" ht="12.75" thickBot="1" x14ac:dyDescent="0.3">
      <c r="A286" s="172"/>
      <c r="B286" s="172" t="s">
        <v>261</v>
      </c>
      <c r="C286" s="308">
        <f t="shared" si="368"/>
        <v>1567575</v>
      </c>
      <c r="D286" s="239">
        <f t="shared" ref="D286:O286" si="382">SUM(D283,D269,D230,D195,D187,D173,D75,D53)</f>
        <v>981427</v>
      </c>
      <c r="E286" s="394">
        <f t="shared" si="382"/>
        <v>0</v>
      </c>
      <c r="F286" s="413">
        <f t="shared" si="382"/>
        <v>981427</v>
      </c>
      <c r="G286" s="239">
        <f t="shared" si="382"/>
        <v>554965</v>
      </c>
      <c r="H286" s="207">
        <f t="shared" si="382"/>
        <v>0</v>
      </c>
      <c r="I286" s="413">
        <f t="shared" si="382"/>
        <v>554965</v>
      </c>
      <c r="J286" s="174">
        <f t="shared" si="382"/>
        <v>31182</v>
      </c>
      <c r="K286" s="394">
        <f t="shared" si="382"/>
        <v>0</v>
      </c>
      <c r="L286" s="413">
        <f t="shared" si="382"/>
        <v>31182</v>
      </c>
      <c r="M286" s="308">
        <f t="shared" si="382"/>
        <v>1</v>
      </c>
      <c r="N286" s="173">
        <f t="shared" si="382"/>
        <v>0</v>
      </c>
      <c r="O286" s="290">
        <f t="shared" si="382"/>
        <v>1</v>
      </c>
      <c r="P286" s="348"/>
    </row>
    <row r="287" spans="1:16" s="21" customFormat="1" ht="13.5" thickTop="1" thickBot="1" x14ac:dyDescent="0.3">
      <c r="A287" s="826" t="s">
        <v>262</v>
      </c>
      <c r="B287" s="827"/>
      <c r="C287" s="181">
        <f t="shared" si="368"/>
        <v>-1179</v>
      </c>
      <c r="D287" s="240">
        <f>SUM(D24,D25,D41)-D51</f>
        <v>0</v>
      </c>
      <c r="E287" s="395">
        <f t="shared" ref="E287:F287" si="383">SUM(E24,E25,E41)-E51</f>
        <v>0</v>
      </c>
      <c r="F287" s="414">
        <f t="shared" si="383"/>
        <v>0</v>
      </c>
      <c r="G287" s="240">
        <f>SUM(G24,G25,G41)-G51</f>
        <v>0</v>
      </c>
      <c r="H287" s="175">
        <f t="shared" ref="H287:I287" si="384">SUM(H24,H25,H41)-H51</f>
        <v>0</v>
      </c>
      <c r="I287" s="414">
        <f t="shared" si="384"/>
        <v>0</v>
      </c>
      <c r="J287" s="270">
        <f>(J26+J43)-J51</f>
        <v>-1178</v>
      </c>
      <c r="K287" s="395">
        <f t="shared" ref="K287:L287" si="385">(K26+K43)-K51</f>
        <v>0</v>
      </c>
      <c r="L287" s="414">
        <f t="shared" si="385"/>
        <v>-1178</v>
      </c>
      <c r="M287" s="181">
        <f>M45-M51</f>
        <v>-1</v>
      </c>
      <c r="N287" s="176">
        <f t="shared" ref="N287:O287" si="386">N45-N51</f>
        <v>0</v>
      </c>
      <c r="O287" s="291">
        <f t="shared" si="386"/>
        <v>-1</v>
      </c>
      <c r="P287" s="183"/>
    </row>
    <row r="288" spans="1:16" s="21" customFormat="1" ht="12.75" thickTop="1" x14ac:dyDescent="0.25">
      <c r="A288" s="828" t="s">
        <v>263</v>
      </c>
      <c r="B288" s="829"/>
      <c r="C288" s="161">
        <f t="shared" si="368"/>
        <v>1179</v>
      </c>
      <c r="D288" s="241">
        <f t="shared" ref="D288:O288" si="387">SUM(D289,D290)-D297+D298</f>
        <v>0</v>
      </c>
      <c r="E288" s="396">
        <f t="shared" si="387"/>
        <v>0</v>
      </c>
      <c r="F288" s="415">
        <f t="shared" si="387"/>
        <v>0</v>
      </c>
      <c r="G288" s="241">
        <f t="shared" si="387"/>
        <v>0</v>
      </c>
      <c r="H288" s="157">
        <f t="shared" si="387"/>
        <v>0</v>
      </c>
      <c r="I288" s="415">
        <f t="shared" si="387"/>
        <v>0</v>
      </c>
      <c r="J288" s="271">
        <f t="shared" si="387"/>
        <v>1178</v>
      </c>
      <c r="K288" s="396">
        <f t="shared" si="387"/>
        <v>0</v>
      </c>
      <c r="L288" s="415">
        <f t="shared" si="387"/>
        <v>1178</v>
      </c>
      <c r="M288" s="161">
        <f t="shared" si="387"/>
        <v>1</v>
      </c>
      <c r="N288" s="158">
        <f t="shared" si="387"/>
        <v>0</v>
      </c>
      <c r="O288" s="159">
        <f t="shared" si="387"/>
        <v>1</v>
      </c>
      <c r="P288" s="349"/>
    </row>
    <row r="289" spans="1:16" s="21" customFormat="1" ht="12.75" thickBot="1" x14ac:dyDescent="0.3">
      <c r="A289" s="88" t="s">
        <v>264</v>
      </c>
      <c r="B289" s="88" t="s">
        <v>265</v>
      </c>
      <c r="C289" s="89">
        <f t="shared" si="368"/>
        <v>1179</v>
      </c>
      <c r="D289" s="223">
        <f t="shared" ref="D289:O289" si="388">D21-D283</f>
        <v>0</v>
      </c>
      <c r="E289" s="380">
        <f t="shared" si="388"/>
        <v>0</v>
      </c>
      <c r="F289" s="406">
        <f t="shared" si="388"/>
        <v>0</v>
      </c>
      <c r="G289" s="223">
        <f t="shared" si="388"/>
        <v>0</v>
      </c>
      <c r="H289" s="179">
        <f t="shared" si="388"/>
        <v>0</v>
      </c>
      <c r="I289" s="406">
        <f t="shared" si="388"/>
        <v>0</v>
      </c>
      <c r="J289" s="256">
        <f t="shared" si="388"/>
        <v>1178</v>
      </c>
      <c r="K289" s="380">
        <f t="shared" si="388"/>
        <v>0</v>
      </c>
      <c r="L289" s="406">
        <f t="shared" si="388"/>
        <v>1178</v>
      </c>
      <c r="M289" s="89">
        <f t="shared" si="388"/>
        <v>1</v>
      </c>
      <c r="N289" s="90">
        <f t="shared" si="388"/>
        <v>0</v>
      </c>
      <c r="O289" s="91">
        <f t="shared" si="388"/>
        <v>1</v>
      </c>
      <c r="P289" s="340"/>
    </row>
    <row r="290" spans="1:16" s="21" customFormat="1" ht="12.75" hidden="1" thickTop="1" x14ac:dyDescent="0.25">
      <c r="A290" s="178" t="s">
        <v>266</v>
      </c>
      <c r="B290" s="178" t="s">
        <v>267</v>
      </c>
      <c r="C290" s="161">
        <f t="shared" si="368"/>
        <v>0</v>
      </c>
      <c r="D290" s="241">
        <f t="shared" ref="D290:O290" si="389">SUM(D291,D293,D295)-SUM(D292,D294,D296)</f>
        <v>0</v>
      </c>
      <c r="E290" s="158">
        <f t="shared" si="389"/>
        <v>0</v>
      </c>
      <c r="F290" s="171">
        <f t="shared" si="389"/>
        <v>0</v>
      </c>
      <c r="G290" s="241">
        <f t="shared" si="389"/>
        <v>0</v>
      </c>
      <c r="H290" s="271">
        <f t="shared" si="389"/>
        <v>0</v>
      </c>
      <c r="I290" s="159">
        <f t="shared" si="389"/>
        <v>0</v>
      </c>
      <c r="J290" s="271">
        <f t="shared" si="389"/>
        <v>0</v>
      </c>
      <c r="K290" s="158">
        <f t="shared" si="389"/>
        <v>0</v>
      </c>
      <c r="L290" s="157">
        <f t="shared" si="389"/>
        <v>0</v>
      </c>
      <c r="M290" s="161">
        <f t="shared" si="389"/>
        <v>0</v>
      </c>
      <c r="N290" s="158">
        <f t="shared" si="389"/>
        <v>0</v>
      </c>
      <c r="O290" s="159">
        <f t="shared" si="389"/>
        <v>0</v>
      </c>
      <c r="P290" s="349"/>
    </row>
    <row r="291" spans="1:16" ht="12.75" hidden="1" thickTop="1" x14ac:dyDescent="0.25">
      <c r="A291" s="152" t="s">
        <v>268</v>
      </c>
      <c r="B291" s="83" t="s">
        <v>269</v>
      </c>
      <c r="C291" s="64">
        <f t="shared" si="368"/>
        <v>0</v>
      </c>
      <c r="D291" s="238"/>
      <c r="E291" s="66"/>
      <c r="F291" s="144">
        <f t="shared" ref="F291:F298" si="390">D291+E291</f>
        <v>0</v>
      </c>
      <c r="G291" s="238"/>
      <c r="H291" s="269"/>
      <c r="I291" s="304">
        <f t="shared" ref="I291:I298" si="391">G291+H291</f>
        <v>0</v>
      </c>
      <c r="J291" s="269"/>
      <c r="K291" s="66"/>
      <c r="L291" s="199">
        <f t="shared" ref="L291:L298" si="392">J291+K291</f>
        <v>0</v>
      </c>
      <c r="M291" s="326"/>
      <c r="N291" s="66"/>
      <c r="O291" s="304">
        <f t="shared" ref="O291:O298" si="393">M291+N291</f>
        <v>0</v>
      </c>
      <c r="P291" s="153"/>
    </row>
    <row r="292" spans="1:16" ht="24.75" hidden="1" thickTop="1" x14ac:dyDescent="0.25">
      <c r="A292" s="145" t="s">
        <v>270</v>
      </c>
      <c r="B292" s="37" t="s">
        <v>271</v>
      </c>
      <c r="C292" s="58">
        <f t="shared" si="368"/>
        <v>0</v>
      </c>
      <c r="D292" s="229"/>
      <c r="E292" s="60"/>
      <c r="F292" s="146">
        <f t="shared" si="390"/>
        <v>0</v>
      </c>
      <c r="G292" s="229"/>
      <c r="H292" s="261"/>
      <c r="I292" s="114">
        <f t="shared" si="391"/>
        <v>0</v>
      </c>
      <c r="J292" s="261"/>
      <c r="K292" s="60"/>
      <c r="L292" s="135">
        <f t="shared" si="392"/>
        <v>0</v>
      </c>
      <c r="M292" s="320"/>
      <c r="N292" s="60"/>
      <c r="O292" s="114">
        <f t="shared" si="393"/>
        <v>0</v>
      </c>
      <c r="P292" s="111"/>
    </row>
    <row r="293" spans="1:16" ht="12.75" hidden="1" thickTop="1" x14ac:dyDescent="0.25">
      <c r="A293" s="145" t="s">
        <v>272</v>
      </c>
      <c r="B293" s="37" t="s">
        <v>273</v>
      </c>
      <c r="C293" s="58">
        <f t="shared" si="368"/>
        <v>0</v>
      </c>
      <c r="D293" s="229"/>
      <c r="E293" s="60"/>
      <c r="F293" s="146">
        <f t="shared" si="390"/>
        <v>0</v>
      </c>
      <c r="G293" s="229"/>
      <c r="H293" s="261"/>
      <c r="I293" s="114">
        <f t="shared" si="391"/>
        <v>0</v>
      </c>
      <c r="J293" s="261"/>
      <c r="K293" s="60"/>
      <c r="L293" s="135">
        <f t="shared" si="392"/>
        <v>0</v>
      </c>
      <c r="M293" s="320"/>
      <c r="N293" s="60"/>
      <c r="O293" s="114">
        <f t="shared" si="393"/>
        <v>0</v>
      </c>
      <c r="P293" s="111"/>
    </row>
    <row r="294" spans="1:16" ht="24.75" hidden="1" thickTop="1" x14ac:dyDescent="0.25">
      <c r="A294" s="145" t="s">
        <v>274</v>
      </c>
      <c r="B294" s="37" t="s">
        <v>275</v>
      </c>
      <c r="C294" s="58">
        <f>F294+I294+L294+O294</f>
        <v>0</v>
      </c>
      <c r="D294" s="229"/>
      <c r="E294" s="60"/>
      <c r="F294" s="146">
        <f t="shared" si="390"/>
        <v>0</v>
      </c>
      <c r="G294" s="229"/>
      <c r="H294" s="261"/>
      <c r="I294" s="114">
        <f t="shared" si="391"/>
        <v>0</v>
      </c>
      <c r="J294" s="261"/>
      <c r="K294" s="60"/>
      <c r="L294" s="135">
        <f t="shared" si="392"/>
        <v>0</v>
      </c>
      <c r="M294" s="320"/>
      <c r="N294" s="60"/>
      <c r="O294" s="114">
        <f t="shared" si="393"/>
        <v>0</v>
      </c>
      <c r="P294" s="111"/>
    </row>
    <row r="295" spans="1:16" ht="12.75" hidden="1" thickTop="1" x14ac:dyDescent="0.25">
      <c r="A295" s="145" t="s">
        <v>276</v>
      </c>
      <c r="B295" s="37" t="s">
        <v>277</v>
      </c>
      <c r="C295" s="58">
        <f t="shared" si="368"/>
        <v>0</v>
      </c>
      <c r="D295" s="229"/>
      <c r="E295" s="60"/>
      <c r="F295" s="146">
        <f t="shared" si="390"/>
        <v>0</v>
      </c>
      <c r="G295" s="229"/>
      <c r="H295" s="261"/>
      <c r="I295" s="114">
        <f t="shared" si="391"/>
        <v>0</v>
      </c>
      <c r="J295" s="261"/>
      <c r="K295" s="60"/>
      <c r="L295" s="135">
        <f t="shared" si="392"/>
        <v>0</v>
      </c>
      <c r="M295" s="320"/>
      <c r="N295" s="60"/>
      <c r="O295" s="114">
        <f t="shared" si="393"/>
        <v>0</v>
      </c>
      <c r="P295" s="111"/>
    </row>
    <row r="296" spans="1:16" ht="24.75" hidden="1" thickTop="1" x14ac:dyDescent="0.25">
      <c r="A296" s="154" t="s">
        <v>278</v>
      </c>
      <c r="B296" s="155" t="s">
        <v>279</v>
      </c>
      <c r="C296" s="127">
        <f t="shared" si="368"/>
        <v>0</v>
      </c>
      <c r="D296" s="234"/>
      <c r="E296" s="129"/>
      <c r="F296" s="141">
        <f t="shared" si="390"/>
        <v>0</v>
      </c>
      <c r="G296" s="234"/>
      <c r="H296" s="265"/>
      <c r="I296" s="305">
        <f t="shared" si="391"/>
        <v>0</v>
      </c>
      <c r="J296" s="265"/>
      <c r="K296" s="129"/>
      <c r="L296" s="140">
        <f t="shared" si="392"/>
        <v>0</v>
      </c>
      <c r="M296" s="323"/>
      <c r="N296" s="129"/>
      <c r="O296" s="305">
        <f t="shared" si="393"/>
        <v>0</v>
      </c>
      <c r="P296" s="156"/>
    </row>
    <row r="297" spans="1:16" s="21" customFormat="1" ht="13.5" hidden="1" thickTop="1" thickBot="1" x14ac:dyDescent="0.3">
      <c r="A297" s="180" t="s">
        <v>280</v>
      </c>
      <c r="B297" s="180" t="s">
        <v>281</v>
      </c>
      <c r="C297" s="181">
        <f t="shared" si="368"/>
        <v>0</v>
      </c>
      <c r="D297" s="242"/>
      <c r="E297" s="182"/>
      <c r="F297" s="177">
        <f t="shared" si="390"/>
        <v>0</v>
      </c>
      <c r="G297" s="242"/>
      <c r="H297" s="272"/>
      <c r="I297" s="291">
        <f t="shared" si="391"/>
        <v>0</v>
      </c>
      <c r="J297" s="272"/>
      <c r="K297" s="182"/>
      <c r="L297" s="175">
        <f t="shared" si="392"/>
        <v>0</v>
      </c>
      <c r="M297" s="327"/>
      <c r="N297" s="182"/>
      <c r="O297" s="291">
        <f t="shared" si="393"/>
        <v>0</v>
      </c>
      <c r="P297" s="183"/>
    </row>
    <row r="298" spans="1:16" s="21" customFormat="1" ht="48.75" hidden="1" thickTop="1" x14ac:dyDescent="0.25">
      <c r="A298" s="178" t="s">
        <v>282</v>
      </c>
      <c r="B298" s="160" t="s">
        <v>283</v>
      </c>
      <c r="C298" s="161">
        <f t="shared" si="368"/>
        <v>0</v>
      </c>
      <c r="D298" s="233"/>
      <c r="E298" s="122"/>
      <c r="F298" s="281">
        <f t="shared" si="390"/>
        <v>0</v>
      </c>
      <c r="G298" s="233"/>
      <c r="H298" s="264"/>
      <c r="I298" s="117">
        <f t="shared" si="391"/>
        <v>0</v>
      </c>
      <c r="J298" s="264"/>
      <c r="K298" s="122"/>
      <c r="L298" s="126">
        <f t="shared" si="392"/>
        <v>0</v>
      </c>
      <c r="M298" s="322"/>
      <c r="N298" s="122"/>
      <c r="O298" s="117">
        <f t="shared" si="393"/>
        <v>0</v>
      </c>
      <c r="P298" s="123"/>
    </row>
    <row r="299" spans="1:16" ht="12.75" thickTop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</sheetData>
  <sheetProtection algorithmName="SHA-512" hashValue="Al0r/UNieaPkhpp2/f/lGGgH18z+3eRRDsFrfuxiFmrldMDCXcKG9qoENd3OD83U80LUEUnyr0cLR2NOZgBE9Q==" saltValue="cQ4LwRMlw/m/Aw9LItaziA==" spinCount="100000" sheet="1" objects="1" scenarios="1"/>
  <autoFilter ref="A18:P298">
    <filterColumn colId="2">
      <filters blank="1">
        <filter val="1"/>
        <filter val="1 000"/>
        <filter val="1 010"/>
        <filter val="1 179"/>
        <filter val="-1 179"/>
        <filter val="1 198"/>
        <filter val="1 287 392"/>
        <filter val="1 337"/>
        <filter val="1 399"/>
        <filter val="1 427"/>
        <filter val="1 475"/>
        <filter val="1 536 392"/>
        <filter val="1 559"/>
        <filter val="1 567 275"/>
        <filter val="1 567 575"/>
        <filter val="1 592"/>
        <filter val="1 860"/>
        <filter val="1 963"/>
        <filter val="121 977"/>
        <filter val="122 026"/>
        <filter val="124 412"/>
        <filter val="130"/>
        <filter val="14 178"/>
        <filter val="17 081"/>
        <filter val="17 425"/>
        <filter val="2 106"/>
        <filter val="2 160"/>
        <filter val="2 219"/>
        <filter val="2 682"/>
        <filter val="2 708"/>
        <filter val="20 223"/>
        <filter val="200"/>
        <filter val="21 577"/>
        <filter val="237"/>
        <filter val="246 396"/>
        <filter val="259 577"/>
        <filter val="27 371"/>
        <filter val="279 883"/>
        <filter val="28 418"/>
        <filter val="28 577"/>
        <filter val="280"/>
        <filter val="285"/>
        <filter val="3 241"/>
        <filter val="3 446"/>
        <filter val="300"/>
        <filter val="308 031"/>
        <filter val="330"/>
        <filter val="348"/>
        <filter val="390"/>
        <filter val="4 344"/>
        <filter val="4 430"/>
        <filter val="4 454"/>
        <filter val="4 931"/>
        <filter val="42 699"/>
        <filter val="43 460"/>
        <filter val="443"/>
        <filter val="49"/>
        <filter val="5 380"/>
        <filter val="50"/>
        <filter val="500"/>
        <filter val="551"/>
        <filter val="576"/>
        <filter val="6 467"/>
        <filter val="608"/>
        <filter val="61 635"/>
        <filter val="680"/>
        <filter val="7 000"/>
        <filter val="7 274"/>
        <filter val="75"/>
        <filter val="75 220"/>
        <filter val="750"/>
        <filter val="775"/>
        <filter val="831"/>
        <filter val="84"/>
        <filter val="880 117"/>
        <filter val="979 361"/>
        <filter val="99 244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87:B287"/>
    <mergeCell ref="A288:B288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
34.pielikums Jūrmalas pilsētas domes
2018.gada 22.novembra saistošajiem noteikumiem Nr.43
(protokols Nr.16, 28.punkts)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HeadingPairs>
  <TitlesOfParts>
    <vt:vector size="29" baseType="lpstr">
      <vt:lpstr>01.1.7.</vt:lpstr>
      <vt:lpstr>06.1.5.</vt:lpstr>
      <vt:lpstr>08.4.1.</vt:lpstr>
      <vt:lpstr>08.4.2.</vt:lpstr>
      <vt:lpstr>09.1.10.</vt:lpstr>
      <vt:lpstr>09.11.3.</vt:lpstr>
      <vt:lpstr>09.14.1.</vt:lpstr>
      <vt:lpstr>09.16.1.</vt:lpstr>
      <vt:lpstr>09.29.1</vt:lpstr>
      <vt:lpstr>10.2.10.</vt:lpstr>
      <vt:lpstr>15.piel.</vt:lpstr>
      <vt:lpstr>24.piel.</vt:lpstr>
      <vt:lpstr>34.piel.</vt:lpstr>
      <vt:lpstr>01.1.1.</vt:lpstr>
      <vt:lpstr>04.1.6.</vt:lpstr>
      <vt:lpstr>09.24.1.</vt:lpstr>
      <vt:lpstr>13.piel.</vt:lpstr>
      <vt:lpstr>'01.1.1.'!Print_Titles</vt:lpstr>
      <vt:lpstr>'01.1.7.'!Print_Titles</vt:lpstr>
      <vt:lpstr>'04.1.6.'!Print_Titles</vt:lpstr>
      <vt:lpstr>'06.1.5.'!Print_Titles</vt:lpstr>
      <vt:lpstr>'08.4.1.'!Print_Titles</vt:lpstr>
      <vt:lpstr>'08.4.2.'!Print_Titles</vt:lpstr>
      <vt:lpstr>'09.1.10.'!Print_Titles</vt:lpstr>
      <vt:lpstr>'09.11.3.'!Print_Titles</vt:lpstr>
      <vt:lpstr>'09.14.1.'!Print_Titles</vt:lpstr>
      <vt:lpstr>'09.16.1.'!Print_Titles</vt:lpstr>
      <vt:lpstr>'09.24.1.'!Print_Titles</vt:lpstr>
      <vt:lpstr>'10.2.10.'!Print_Titles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Liene Logina</cp:lastModifiedBy>
  <cp:lastPrinted>2018-11-23T11:56:57Z</cp:lastPrinted>
  <dcterms:created xsi:type="dcterms:W3CDTF">2015-01-08T09:25:06Z</dcterms:created>
  <dcterms:modified xsi:type="dcterms:W3CDTF">2018-11-23T11:58:05Z</dcterms:modified>
</cp:coreProperties>
</file>