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\2019\TAMES_2019\2019_Publicesanai\"/>
    </mc:Choice>
  </mc:AlternateContent>
  <bookViews>
    <workbookView xWindow="0" yWindow="0" windowWidth="28800" windowHeight="12435"/>
  </bookViews>
  <sheets>
    <sheet name="03.1.1." sheetId="3" r:id="rId1"/>
    <sheet name="03.1.2." sheetId="1" r:id="rId2"/>
    <sheet name="03.1.3." sheetId="2" r:id="rId3"/>
    <sheet name="03.2.1." sheetId="5" r:id="rId4"/>
    <sheet name="03.3.1." sheetId="4" r:id="rId5"/>
  </sheets>
  <definedNames>
    <definedName name="_xlnm._FilterDatabase" localSheetId="0" hidden="1">'03.1.1.'!$A$18:$M$301</definedName>
    <definedName name="_xlnm._FilterDatabase" localSheetId="1" hidden="1">'03.1.2.'!$A$18:$M$301</definedName>
    <definedName name="_xlnm._FilterDatabase" localSheetId="2" hidden="1">'03.1.3.'!$A$18:$M$301</definedName>
    <definedName name="_xlnm._FilterDatabase" localSheetId="3" hidden="1">'03.2.1.'!$A$18:$L$301</definedName>
    <definedName name="_xlnm._FilterDatabase" localSheetId="4" hidden="1">'03.3.1.'!$A$18:$L$301</definedName>
    <definedName name="_xlnm.Print_Titles" localSheetId="0">'03.1.1.'!$18:$18</definedName>
    <definedName name="_xlnm.Print_Titles" localSheetId="1">'03.1.2.'!$18:$18</definedName>
    <definedName name="_xlnm.Print_Titles" localSheetId="2">'03.1.3.'!$18:$18</definedName>
    <definedName name="_xlnm.Print_Titles" localSheetId="3">'03.2.1.'!$18:$18</definedName>
    <definedName name="_xlnm.Print_Titles" localSheetId="4">'03.3.1.'!$18:$18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1" i="5" l="1"/>
  <c r="C301" i="5"/>
  <c r="H300" i="5"/>
  <c r="C300" i="5"/>
  <c r="H299" i="5"/>
  <c r="C299" i="5"/>
  <c r="H298" i="5"/>
  <c r="C298" i="5"/>
  <c r="H297" i="5"/>
  <c r="C297" i="5"/>
  <c r="H296" i="5"/>
  <c r="C296" i="5"/>
  <c r="H295" i="5"/>
  <c r="C295" i="5"/>
  <c r="H294" i="5"/>
  <c r="C294" i="5"/>
  <c r="L293" i="5"/>
  <c r="K293" i="5"/>
  <c r="J293" i="5"/>
  <c r="I293" i="5"/>
  <c r="H293" i="5"/>
  <c r="G293" i="5"/>
  <c r="F293" i="5"/>
  <c r="E293" i="5"/>
  <c r="D293" i="5"/>
  <c r="H288" i="5"/>
  <c r="C288" i="5"/>
  <c r="H287" i="5"/>
  <c r="C287" i="5"/>
  <c r="L286" i="5"/>
  <c r="K286" i="5"/>
  <c r="J286" i="5"/>
  <c r="I286" i="5"/>
  <c r="G286" i="5"/>
  <c r="F286" i="5"/>
  <c r="E286" i="5"/>
  <c r="C286" i="5" s="1"/>
  <c r="D286" i="5"/>
  <c r="H285" i="5"/>
  <c r="C285" i="5"/>
  <c r="L284" i="5"/>
  <c r="K284" i="5"/>
  <c r="K283" i="5" s="1"/>
  <c r="J284" i="5"/>
  <c r="J283" i="5" s="1"/>
  <c r="I284" i="5"/>
  <c r="I283" i="5" s="1"/>
  <c r="G284" i="5"/>
  <c r="G283" i="5" s="1"/>
  <c r="F284" i="5"/>
  <c r="F283" i="5" s="1"/>
  <c r="E284" i="5"/>
  <c r="D284" i="5"/>
  <c r="C284" i="5" s="1"/>
  <c r="L283" i="5"/>
  <c r="E283" i="5"/>
  <c r="H282" i="5"/>
  <c r="C282" i="5"/>
  <c r="L281" i="5"/>
  <c r="K281" i="5"/>
  <c r="J281" i="5"/>
  <c r="I281" i="5"/>
  <c r="G281" i="5"/>
  <c r="F281" i="5"/>
  <c r="E281" i="5"/>
  <c r="D281" i="5"/>
  <c r="H280" i="5"/>
  <c r="C280" i="5"/>
  <c r="H279" i="5"/>
  <c r="C279" i="5"/>
  <c r="H278" i="5"/>
  <c r="C278" i="5"/>
  <c r="H277" i="5"/>
  <c r="C277" i="5"/>
  <c r="L276" i="5"/>
  <c r="L270" i="5" s="1"/>
  <c r="L269" i="5" s="1"/>
  <c r="K276" i="5"/>
  <c r="J276" i="5"/>
  <c r="I276" i="5"/>
  <c r="G276" i="5"/>
  <c r="G270" i="5" s="1"/>
  <c r="G269" i="5" s="1"/>
  <c r="F276" i="5"/>
  <c r="E276" i="5"/>
  <c r="D276" i="5"/>
  <c r="C276" i="5"/>
  <c r="H275" i="5"/>
  <c r="C275" i="5"/>
  <c r="H274" i="5"/>
  <c r="C274" i="5"/>
  <c r="H273" i="5"/>
  <c r="C273" i="5"/>
  <c r="L272" i="5"/>
  <c r="K272" i="5"/>
  <c r="K270" i="5" s="1"/>
  <c r="K269" i="5" s="1"/>
  <c r="J272" i="5"/>
  <c r="I272" i="5"/>
  <c r="G272" i="5"/>
  <c r="F272" i="5"/>
  <c r="F270" i="5" s="1"/>
  <c r="F269" i="5" s="1"/>
  <c r="E272" i="5"/>
  <c r="D272" i="5"/>
  <c r="D270" i="5" s="1"/>
  <c r="D269" i="5" s="1"/>
  <c r="H271" i="5"/>
  <c r="C271" i="5"/>
  <c r="J270" i="5"/>
  <c r="J269" i="5" s="1"/>
  <c r="E270" i="5"/>
  <c r="H268" i="5"/>
  <c r="C268" i="5"/>
  <c r="H267" i="5"/>
  <c r="C267" i="5"/>
  <c r="H266" i="5"/>
  <c r="C266" i="5"/>
  <c r="H265" i="5"/>
  <c r="C265" i="5"/>
  <c r="L264" i="5"/>
  <c r="K264" i="5"/>
  <c r="J264" i="5"/>
  <c r="J259" i="5" s="1"/>
  <c r="I264" i="5"/>
  <c r="G264" i="5"/>
  <c r="F264" i="5"/>
  <c r="E264" i="5"/>
  <c r="C264" i="5" s="1"/>
  <c r="D264" i="5"/>
  <c r="H263" i="5"/>
  <c r="C263" i="5"/>
  <c r="H262" i="5"/>
  <c r="C262" i="5"/>
  <c r="H261" i="5"/>
  <c r="C261" i="5"/>
  <c r="L260" i="5"/>
  <c r="K260" i="5"/>
  <c r="J260" i="5"/>
  <c r="I260" i="5"/>
  <c r="H260" i="5" s="1"/>
  <c r="G260" i="5"/>
  <c r="F260" i="5"/>
  <c r="F259" i="5" s="1"/>
  <c r="E260" i="5"/>
  <c r="D260" i="5"/>
  <c r="C260" i="5" s="1"/>
  <c r="L259" i="5"/>
  <c r="I259" i="5"/>
  <c r="H258" i="5"/>
  <c r="C258" i="5"/>
  <c r="H257" i="5"/>
  <c r="C257" i="5"/>
  <c r="H256" i="5"/>
  <c r="C256" i="5"/>
  <c r="H255" i="5"/>
  <c r="C255" i="5"/>
  <c r="H254" i="5"/>
  <c r="C254" i="5"/>
  <c r="H253" i="5"/>
  <c r="C253" i="5"/>
  <c r="L252" i="5"/>
  <c r="L251" i="5" s="1"/>
  <c r="L230" i="5" s="1"/>
  <c r="K252" i="5"/>
  <c r="K251" i="5" s="1"/>
  <c r="J252" i="5"/>
  <c r="I252" i="5"/>
  <c r="G252" i="5"/>
  <c r="G251" i="5" s="1"/>
  <c r="F252" i="5"/>
  <c r="E252" i="5"/>
  <c r="D252" i="5"/>
  <c r="C252" i="5"/>
  <c r="J251" i="5"/>
  <c r="I251" i="5"/>
  <c r="F251" i="5"/>
  <c r="E251" i="5"/>
  <c r="D251" i="5"/>
  <c r="H250" i="5"/>
  <c r="C250" i="5"/>
  <c r="H249" i="5"/>
  <c r="C249" i="5"/>
  <c r="H248" i="5"/>
  <c r="C248" i="5"/>
  <c r="H247" i="5"/>
  <c r="C247" i="5"/>
  <c r="L246" i="5"/>
  <c r="K246" i="5"/>
  <c r="J246" i="5"/>
  <c r="I246" i="5"/>
  <c r="G246" i="5"/>
  <c r="F246" i="5"/>
  <c r="E246" i="5"/>
  <c r="D246" i="5"/>
  <c r="C246" i="5" s="1"/>
  <c r="H245" i="5"/>
  <c r="C245" i="5"/>
  <c r="H244" i="5"/>
  <c r="C244" i="5"/>
  <c r="H243" i="5"/>
  <c r="C243" i="5"/>
  <c r="H242" i="5"/>
  <c r="C242" i="5"/>
  <c r="H241" i="5"/>
  <c r="C241" i="5"/>
  <c r="H240" i="5"/>
  <c r="C240" i="5"/>
  <c r="H239" i="5"/>
  <c r="C239" i="5"/>
  <c r="L238" i="5"/>
  <c r="K238" i="5"/>
  <c r="J238" i="5"/>
  <c r="I238" i="5"/>
  <c r="G238" i="5"/>
  <c r="F238" i="5"/>
  <c r="E238" i="5"/>
  <c r="C238" i="5" s="1"/>
  <c r="D238" i="5"/>
  <c r="H237" i="5"/>
  <c r="C237" i="5"/>
  <c r="H236" i="5"/>
  <c r="C236" i="5"/>
  <c r="L235" i="5"/>
  <c r="K235" i="5"/>
  <c r="J235" i="5"/>
  <c r="I235" i="5"/>
  <c r="G235" i="5"/>
  <c r="F235" i="5"/>
  <c r="F231" i="5" s="1"/>
  <c r="F230" i="5" s="1"/>
  <c r="E235" i="5"/>
  <c r="D235" i="5"/>
  <c r="H234" i="5"/>
  <c r="C234" i="5"/>
  <c r="L233" i="5"/>
  <c r="K233" i="5"/>
  <c r="J233" i="5"/>
  <c r="I233" i="5"/>
  <c r="H233" i="5" s="1"/>
  <c r="G233" i="5"/>
  <c r="F233" i="5"/>
  <c r="E233" i="5"/>
  <c r="D233" i="5"/>
  <c r="D231" i="5" s="1"/>
  <c r="H232" i="5"/>
  <c r="C232" i="5"/>
  <c r="L231" i="5"/>
  <c r="J231" i="5"/>
  <c r="J230" i="5" s="1"/>
  <c r="H229" i="5"/>
  <c r="C229" i="5"/>
  <c r="H228" i="5"/>
  <c r="C228" i="5"/>
  <c r="L227" i="5"/>
  <c r="L204" i="5" s="1"/>
  <c r="K227" i="5"/>
  <c r="J227" i="5"/>
  <c r="I227" i="5"/>
  <c r="G227" i="5"/>
  <c r="F227" i="5"/>
  <c r="E227" i="5"/>
  <c r="D227" i="5"/>
  <c r="H226" i="5"/>
  <c r="C226" i="5"/>
  <c r="H225" i="5"/>
  <c r="C225" i="5"/>
  <c r="H224" i="5"/>
  <c r="C224" i="5"/>
  <c r="I223" i="5"/>
  <c r="H223" i="5"/>
  <c r="C223" i="5"/>
  <c r="H222" i="5"/>
  <c r="C222" i="5"/>
  <c r="H221" i="5"/>
  <c r="C221" i="5"/>
  <c r="H220" i="5"/>
  <c r="C220" i="5"/>
  <c r="H219" i="5"/>
  <c r="C219" i="5"/>
  <c r="H218" i="5"/>
  <c r="C218" i="5"/>
  <c r="H217" i="5"/>
  <c r="C217" i="5"/>
  <c r="L216" i="5"/>
  <c r="K216" i="5"/>
  <c r="J216" i="5"/>
  <c r="I216" i="5"/>
  <c r="H216" i="5" s="1"/>
  <c r="G216" i="5"/>
  <c r="F216" i="5"/>
  <c r="E216" i="5"/>
  <c r="D216" i="5"/>
  <c r="H215" i="5"/>
  <c r="C215" i="5"/>
  <c r="H214" i="5"/>
  <c r="C214" i="5"/>
  <c r="H213" i="5"/>
  <c r="C213" i="5"/>
  <c r="H212" i="5"/>
  <c r="C212" i="5"/>
  <c r="H211" i="5"/>
  <c r="C211" i="5"/>
  <c r="H210" i="5"/>
  <c r="C210" i="5"/>
  <c r="H209" i="5"/>
  <c r="C209" i="5"/>
  <c r="H208" i="5"/>
  <c r="C208" i="5"/>
  <c r="H207" i="5"/>
  <c r="C207" i="5"/>
  <c r="H206" i="5"/>
  <c r="C206" i="5"/>
  <c r="L205" i="5"/>
  <c r="K205" i="5"/>
  <c r="J205" i="5"/>
  <c r="I205" i="5"/>
  <c r="G205" i="5"/>
  <c r="F205" i="5"/>
  <c r="F204" i="5" s="1"/>
  <c r="E205" i="5"/>
  <c r="D205" i="5"/>
  <c r="K204" i="5"/>
  <c r="G204" i="5"/>
  <c r="D204" i="5"/>
  <c r="H203" i="5"/>
  <c r="C203" i="5"/>
  <c r="H202" i="5"/>
  <c r="C202" i="5"/>
  <c r="H201" i="5"/>
  <c r="C201" i="5"/>
  <c r="H200" i="5"/>
  <c r="C200" i="5"/>
  <c r="H199" i="5"/>
  <c r="C199" i="5"/>
  <c r="L198" i="5"/>
  <c r="L196" i="5" s="1"/>
  <c r="L195" i="5" s="1"/>
  <c r="K198" i="5"/>
  <c r="J198" i="5"/>
  <c r="I198" i="5"/>
  <c r="I196" i="5" s="1"/>
  <c r="H196" i="5" s="1"/>
  <c r="H198" i="5"/>
  <c r="G198" i="5"/>
  <c r="F198" i="5"/>
  <c r="E198" i="5"/>
  <c r="E196" i="5" s="1"/>
  <c r="D198" i="5"/>
  <c r="C198" i="5" s="1"/>
  <c r="H197" i="5"/>
  <c r="C197" i="5"/>
  <c r="K196" i="5"/>
  <c r="J196" i="5"/>
  <c r="G196" i="5"/>
  <c r="G195" i="5" s="1"/>
  <c r="F196" i="5"/>
  <c r="K195" i="5"/>
  <c r="H193" i="5"/>
  <c r="C193" i="5"/>
  <c r="L192" i="5"/>
  <c r="L191" i="5" s="1"/>
  <c r="K192" i="5"/>
  <c r="J192" i="5"/>
  <c r="I192" i="5"/>
  <c r="H192" i="5"/>
  <c r="G192" i="5"/>
  <c r="F192" i="5"/>
  <c r="E192" i="5"/>
  <c r="E191" i="5" s="1"/>
  <c r="E187" i="5" s="1"/>
  <c r="D192" i="5"/>
  <c r="K191" i="5"/>
  <c r="J191" i="5"/>
  <c r="I191" i="5"/>
  <c r="G191" i="5"/>
  <c r="F191" i="5"/>
  <c r="H190" i="5"/>
  <c r="C190" i="5"/>
  <c r="H189" i="5"/>
  <c r="C189" i="5"/>
  <c r="L188" i="5"/>
  <c r="K188" i="5"/>
  <c r="J188" i="5"/>
  <c r="H188" i="5" s="1"/>
  <c r="I188" i="5"/>
  <c r="G188" i="5"/>
  <c r="G187" i="5" s="1"/>
  <c r="F188" i="5"/>
  <c r="E188" i="5"/>
  <c r="D188" i="5"/>
  <c r="K187" i="5"/>
  <c r="J187" i="5"/>
  <c r="I187" i="5"/>
  <c r="H186" i="5"/>
  <c r="C186" i="5"/>
  <c r="H185" i="5"/>
  <c r="C185" i="5"/>
  <c r="L184" i="5"/>
  <c r="K184" i="5"/>
  <c r="J184" i="5"/>
  <c r="I184" i="5"/>
  <c r="H184" i="5" s="1"/>
  <c r="G184" i="5"/>
  <c r="F184" i="5"/>
  <c r="E184" i="5"/>
  <c r="D184" i="5"/>
  <c r="H183" i="5"/>
  <c r="C183" i="5"/>
  <c r="H182" i="5"/>
  <c r="C182" i="5"/>
  <c r="H181" i="5"/>
  <c r="C181" i="5"/>
  <c r="H180" i="5"/>
  <c r="C180" i="5"/>
  <c r="L179" i="5"/>
  <c r="K179" i="5"/>
  <c r="J179" i="5"/>
  <c r="I179" i="5"/>
  <c r="G179" i="5"/>
  <c r="F179" i="5"/>
  <c r="E179" i="5"/>
  <c r="C179" i="5" s="1"/>
  <c r="D179" i="5"/>
  <c r="H178" i="5"/>
  <c r="C178" i="5"/>
  <c r="H177" i="5"/>
  <c r="C177" i="5"/>
  <c r="H176" i="5"/>
  <c r="C176" i="5"/>
  <c r="L175" i="5"/>
  <c r="K175" i="5"/>
  <c r="J175" i="5"/>
  <c r="I175" i="5"/>
  <c r="G175" i="5"/>
  <c r="G174" i="5" s="1"/>
  <c r="G173" i="5" s="1"/>
  <c r="F175" i="5"/>
  <c r="F174" i="5" s="1"/>
  <c r="F173" i="5" s="1"/>
  <c r="E175" i="5"/>
  <c r="D175" i="5"/>
  <c r="L174" i="5"/>
  <c r="L173" i="5" s="1"/>
  <c r="K174" i="5"/>
  <c r="K173" i="5" s="1"/>
  <c r="I174" i="5"/>
  <c r="E174" i="5"/>
  <c r="E173" i="5" s="1"/>
  <c r="D174" i="5"/>
  <c r="H172" i="5"/>
  <c r="C172" i="5"/>
  <c r="H171" i="5"/>
  <c r="C171" i="5"/>
  <c r="H170" i="5"/>
  <c r="C170" i="5"/>
  <c r="H169" i="5"/>
  <c r="C169" i="5"/>
  <c r="I168" i="5"/>
  <c r="H168" i="5" s="1"/>
  <c r="C168" i="5"/>
  <c r="H167" i="5"/>
  <c r="C167" i="5"/>
  <c r="L166" i="5"/>
  <c r="K166" i="5"/>
  <c r="J166" i="5"/>
  <c r="I166" i="5"/>
  <c r="G166" i="5"/>
  <c r="F166" i="5"/>
  <c r="E166" i="5"/>
  <c r="D166" i="5"/>
  <c r="L165" i="5"/>
  <c r="K165" i="5"/>
  <c r="J165" i="5"/>
  <c r="G165" i="5"/>
  <c r="F165" i="5"/>
  <c r="D165" i="5"/>
  <c r="H164" i="5"/>
  <c r="C164" i="5"/>
  <c r="H163" i="5"/>
  <c r="C163" i="5"/>
  <c r="H162" i="5"/>
  <c r="C162" i="5"/>
  <c r="H161" i="5"/>
  <c r="C161" i="5"/>
  <c r="L160" i="5"/>
  <c r="K160" i="5"/>
  <c r="J160" i="5"/>
  <c r="I160" i="5"/>
  <c r="G160" i="5"/>
  <c r="F160" i="5"/>
  <c r="E160" i="5"/>
  <c r="D160" i="5"/>
  <c r="H159" i="5"/>
  <c r="C159" i="5"/>
  <c r="H158" i="5"/>
  <c r="C158" i="5"/>
  <c r="H157" i="5"/>
  <c r="C157" i="5"/>
  <c r="H156" i="5"/>
  <c r="C156" i="5"/>
  <c r="H155" i="5"/>
  <c r="C155" i="5"/>
  <c r="H154" i="5"/>
  <c r="C154" i="5"/>
  <c r="H153" i="5"/>
  <c r="C153" i="5"/>
  <c r="H152" i="5"/>
  <c r="C152" i="5"/>
  <c r="L151" i="5"/>
  <c r="K151" i="5"/>
  <c r="J151" i="5"/>
  <c r="I151" i="5"/>
  <c r="G151" i="5"/>
  <c r="F151" i="5"/>
  <c r="E151" i="5"/>
  <c r="D151" i="5"/>
  <c r="H150" i="5"/>
  <c r="C150" i="5"/>
  <c r="H149" i="5"/>
  <c r="C149" i="5"/>
  <c r="H148" i="5"/>
  <c r="C148" i="5"/>
  <c r="H147" i="5"/>
  <c r="C147" i="5"/>
  <c r="I146" i="5"/>
  <c r="H146" i="5"/>
  <c r="C146" i="5"/>
  <c r="H145" i="5"/>
  <c r="C145" i="5"/>
  <c r="L144" i="5"/>
  <c r="K144" i="5"/>
  <c r="J144" i="5"/>
  <c r="I144" i="5"/>
  <c r="G144" i="5"/>
  <c r="F144" i="5"/>
  <c r="E144" i="5"/>
  <c r="D144" i="5"/>
  <c r="H143" i="5"/>
  <c r="C143" i="5"/>
  <c r="H142" i="5"/>
  <c r="C142" i="5"/>
  <c r="L141" i="5"/>
  <c r="K141" i="5"/>
  <c r="J141" i="5"/>
  <c r="H141" i="5" s="1"/>
  <c r="I141" i="5"/>
  <c r="G141" i="5"/>
  <c r="F141" i="5"/>
  <c r="E141" i="5"/>
  <c r="D141" i="5"/>
  <c r="H140" i="5"/>
  <c r="C140" i="5"/>
  <c r="H139" i="5"/>
  <c r="C139" i="5"/>
  <c r="I138" i="5"/>
  <c r="H138" i="5" s="1"/>
  <c r="C138" i="5"/>
  <c r="H137" i="5"/>
  <c r="C137" i="5"/>
  <c r="L136" i="5"/>
  <c r="K136" i="5"/>
  <c r="J136" i="5"/>
  <c r="I136" i="5"/>
  <c r="G136" i="5"/>
  <c r="F136" i="5"/>
  <c r="E136" i="5"/>
  <c r="D136" i="5"/>
  <c r="C136" i="5" s="1"/>
  <c r="H135" i="5"/>
  <c r="C135" i="5"/>
  <c r="H134" i="5"/>
  <c r="C134" i="5"/>
  <c r="H133" i="5"/>
  <c r="C133" i="5"/>
  <c r="H132" i="5"/>
  <c r="C132" i="5"/>
  <c r="L131" i="5"/>
  <c r="K131" i="5"/>
  <c r="J131" i="5"/>
  <c r="I131" i="5"/>
  <c r="G131" i="5"/>
  <c r="F131" i="5"/>
  <c r="E131" i="5"/>
  <c r="D131" i="5"/>
  <c r="K130" i="5"/>
  <c r="H129" i="5"/>
  <c r="C129" i="5"/>
  <c r="L128" i="5"/>
  <c r="K128" i="5"/>
  <c r="J128" i="5"/>
  <c r="I128" i="5"/>
  <c r="H128" i="5"/>
  <c r="G128" i="5"/>
  <c r="F128" i="5"/>
  <c r="E128" i="5"/>
  <c r="D128" i="5"/>
  <c r="C128" i="5"/>
  <c r="H127" i="5"/>
  <c r="C127" i="5"/>
  <c r="H126" i="5"/>
  <c r="C126" i="5"/>
  <c r="H125" i="5"/>
  <c r="C125" i="5"/>
  <c r="H124" i="5"/>
  <c r="C124" i="5"/>
  <c r="H123" i="5"/>
  <c r="C123" i="5"/>
  <c r="L122" i="5"/>
  <c r="K122" i="5"/>
  <c r="H122" i="5" s="1"/>
  <c r="J122" i="5"/>
  <c r="I122" i="5"/>
  <c r="G122" i="5"/>
  <c r="F122" i="5"/>
  <c r="E122" i="5"/>
  <c r="D122" i="5"/>
  <c r="C122" i="5" s="1"/>
  <c r="I121" i="5"/>
  <c r="H121" i="5" s="1"/>
  <c r="C121" i="5"/>
  <c r="H120" i="5"/>
  <c r="C120" i="5"/>
  <c r="H119" i="5"/>
  <c r="C119" i="5"/>
  <c r="H118" i="5"/>
  <c r="C118" i="5"/>
  <c r="I117" i="5"/>
  <c r="H117" i="5"/>
  <c r="C117" i="5"/>
  <c r="L116" i="5"/>
  <c r="K116" i="5"/>
  <c r="J116" i="5"/>
  <c r="I116" i="5"/>
  <c r="G116" i="5"/>
  <c r="F116" i="5"/>
  <c r="E116" i="5"/>
  <c r="D116" i="5"/>
  <c r="H115" i="5"/>
  <c r="C115" i="5"/>
  <c r="H114" i="5"/>
  <c r="C114" i="5"/>
  <c r="H113" i="5"/>
  <c r="C113" i="5"/>
  <c r="L112" i="5"/>
  <c r="K112" i="5"/>
  <c r="J112" i="5"/>
  <c r="I112" i="5"/>
  <c r="H112" i="5" s="1"/>
  <c r="G112" i="5"/>
  <c r="F112" i="5"/>
  <c r="E112" i="5"/>
  <c r="D112" i="5"/>
  <c r="H111" i="5"/>
  <c r="C111" i="5"/>
  <c r="H110" i="5"/>
  <c r="C110" i="5"/>
  <c r="I109" i="5"/>
  <c r="H109" i="5"/>
  <c r="C109" i="5"/>
  <c r="H108" i="5"/>
  <c r="C108" i="5"/>
  <c r="I107" i="5"/>
  <c r="C107" i="5"/>
  <c r="H106" i="5"/>
  <c r="C106" i="5"/>
  <c r="I105" i="5"/>
  <c r="H105" i="5" s="1"/>
  <c r="C105" i="5"/>
  <c r="H104" i="5"/>
  <c r="C104" i="5"/>
  <c r="L103" i="5"/>
  <c r="K103" i="5"/>
  <c r="J103" i="5"/>
  <c r="G103" i="5"/>
  <c r="F103" i="5"/>
  <c r="E103" i="5"/>
  <c r="D103" i="5"/>
  <c r="I102" i="5"/>
  <c r="C102" i="5"/>
  <c r="H101" i="5"/>
  <c r="C101" i="5"/>
  <c r="I100" i="5"/>
  <c r="H100" i="5" s="1"/>
  <c r="C100" i="5"/>
  <c r="H99" i="5"/>
  <c r="C99" i="5"/>
  <c r="H98" i="5"/>
  <c r="C98" i="5"/>
  <c r="H97" i="5"/>
  <c r="C97" i="5"/>
  <c r="H96" i="5"/>
  <c r="C96" i="5"/>
  <c r="L95" i="5"/>
  <c r="K95" i="5"/>
  <c r="J95" i="5"/>
  <c r="G95" i="5"/>
  <c r="F95" i="5"/>
  <c r="E95" i="5"/>
  <c r="D95" i="5"/>
  <c r="H94" i="5"/>
  <c r="C94" i="5"/>
  <c r="I93" i="5"/>
  <c r="H93" i="5" s="1"/>
  <c r="C93" i="5"/>
  <c r="H92" i="5"/>
  <c r="C92" i="5"/>
  <c r="H91" i="5"/>
  <c r="C91" i="5"/>
  <c r="I90" i="5"/>
  <c r="I89" i="5" s="1"/>
  <c r="H90" i="5"/>
  <c r="C90" i="5"/>
  <c r="L89" i="5"/>
  <c r="K89" i="5"/>
  <c r="J89" i="5"/>
  <c r="G89" i="5"/>
  <c r="F89" i="5"/>
  <c r="E89" i="5"/>
  <c r="D89" i="5"/>
  <c r="I88" i="5"/>
  <c r="C88" i="5"/>
  <c r="I87" i="5"/>
  <c r="H87" i="5"/>
  <c r="C87" i="5"/>
  <c r="I86" i="5"/>
  <c r="H86" i="5"/>
  <c r="C86" i="5"/>
  <c r="H85" i="5"/>
  <c r="C85" i="5"/>
  <c r="L84" i="5"/>
  <c r="K84" i="5"/>
  <c r="J84" i="5"/>
  <c r="G84" i="5"/>
  <c r="F84" i="5"/>
  <c r="E84" i="5"/>
  <c r="D84" i="5"/>
  <c r="C84" i="5" s="1"/>
  <c r="H82" i="5"/>
  <c r="C82" i="5"/>
  <c r="H81" i="5"/>
  <c r="C81" i="5"/>
  <c r="L80" i="5"/>
  <c r="K80" i="5"/>
  <c r="J80" i="5"/>
  <c r="I80" i="5"/>
  <c r="G80" i="5"/>
  <c r="F80" i="5"/>
  <c r="E80" i="5"/>
  <c r="C80" i="5" s="1"/>
  <c r="D80" i="5"/>
  <c r="H79" i="5"/>
  <c r="C79" i="5"/>
  <c r="H78" i="5"/>
  <c r="C78" i="5"/>
  <c r="L77" i="5"/>
  <c r="K77" i="5"/>
  <c r="J77" i="5"/>
  <c r="I77" i="5"/>
  <c r="G77" i="5"/>
  <c r="G76" i="5" s="1"/>
  <c r="F77" i="5"/>
  <c r="F76" i="5" s="1"/>
  <c r="E77" i="5"/>
  <c r="D77" i="5"/>
  <c r="L76" i="5"/>
  <c r="J76" i="5"/>
  <c r="D76" i="5"/>
  <c r="H74" i="5"/>
  <c r="C74" i="5"/>
  <c r="H73" i="5"/>
  <c r="C73" i="5"/>
  <c r="H72" i="5"/>
  <c r="C72" i="5"/>
  <c r="H71" i="5"/>
  <c r="C71" i="5"/>
  <c r="H70" i="5"/>
  <c r="C70" i="5"/>
  <c r="L69" i="5"/>
  <c r="L67" i="5" s="1"/>
  <c r="K69" i="5"/>
  <c r="K67" i="5" s="1"/>
  <c r="J69" i="5"/>
  <c r="I69" i="5"/>
  <c r="G69" i="5"/>
  <c r="G67" i="5" s="1"/>
  <c r="F69" i="5"/>
  <c r="F67" i="5" s="1"/>
  <c r="E69" i="5"/>
  <c r="E67" i="5" s="1"/>
  <c r="D69" i="5"/>
  <c r="H68" i="5"/>
  <c r="C68" i="5"/>
  <c r="J67" i="5"/>
  <c r="I67" i="5"/>
  <c r="D67" i="5"/>
  <c r="H66" i="5"/>
  <c r="C66" i="5"/>
  <c r="H65" i="5"/>
  <c r="C65" i="5"/>
  <c r="H64" i="5"/>
  <c r="C64" i="5"/>
  <c r="H63" i="5"/>
  <c r="C63" i="5"/>
  <c r="H62" i="5"/>
  <c r="C62" i="5"/>
  <c r="H61" i="5"/>
  <c r="C61" i="5"/>
  <c r="I60" i="5"/>
  <c r="H60" i="5"/>
  <c r="C60" i="5"/>
  <c r="H59" i="5"/>
  <c r="C59" i="5"/>
  <c r="L58" i="5"/>
  <c r="K58" i="5"/>
  <c r="J58" i="5"/>
  <c r="I58" i="5"/>
  <c r="H58" i="5" s="1"/>
  <c r="G58" i="5"/>
  <c r="F58" i="5"/>
  <c r="E58" i="5"/>
  <c r="D58" i="5"/>
  <c r="H57" i="5"/>
  <c r="C57" i="5"/>
  <c r="H56" i="5"/>
  <c r="C56" i="5"/>
  <c r="L55" i="5"/>
  <c r="K55" i="5"/>
  <c r="K54" i="5" s="1"/>
  <c r="K53" i="5" s="1"/>
  <c r="J55" i="5"/>
  <c r="J54" i="5" s="1"/>
  <c r="J53" i="5" s="1"/>
  <c r="I55" i="5"/>
  <c r="G55" i="5"/>
  <c r="F55" i="5"/>
  <c r="E55" i="5"/>
  <c r="E54" i="5" s="1"/>
  <c r="D55" i="5"/>
  <c r="D54" i="5" s="1"/>
  <c r="D53" i="5" s="1"/>
  <c r="G54" i="5"/>
  <c r="G53" i="5" s="1"/>
  <c r="H47" i="5"/>
  <c r="C47" i="5"/>
  <c r="H46" i="5"/>
  <c r="C46" i="5"/>
  <c r="L45" i="5"/>
  <c r="H45" i="5" s="1"/>
  <c r="G45" i="5"/>
  <c r="C45" i="5"/>
  <c r="H44" i="5"/>
  <c r="C44" i="5"/>
  <c r="K43" i="5"/>
  <c r="J43" i="5"/>
  <c r="I43" i="5"/>
  <c r="F43" i="5"/>
  <c r="E43" i="5"/>
  <c r="D43" i="5"/>
  <c r="C43" i="5" s="1"/>
  <c r="H42" i="5"/>
  <c r="C42" i="5"/>
  <c r="I41" i="5"/>
  <c r="H41" i="5" s="1"/>
  <c r="D41" i="5"/>
  <c r="C41" i="5" s="1"/>
  <c r="K40" i="5"/>
  <c r="H40" i="5" s="1"/>
  <c r="C40" i="5"/>
  <c r="H39" i="5"/>
  <c r="C39" i="5"/>
  <c r="H38" i="5"/>
  <c r="C38" i="5"/>
  <c r="H37" i="5"/>
  <c r="C37" i="5"/>
  <c r="F36" i="5"/>
  <c r="C36" i="5" s="1"/>
  <c r="H35" i="5"/>
  <c r="C35" i="5"/>
  <c r="H34" i="5"/>
  <c r="C34" i="5"/>
  <c r="K33" i="5"/>
  <c r="H33" i="5" s="1"/>
  <c r="F33" i="5"/>
  <c r="C33" i="5" s="1"/>
  <c r="H32" i="5"/>
  <c r="C32" i="5"/>
  <c r="K31" i="5"/>
  <c r="H31" i="5" s="1"/>
  <c r="F31" i="5"/>
  <c r="C31" i="5" s="1"/>
  <c r="H30" i="5"/>
  <c r="C30" i="5"/>
  <c r="H29" i="5"/>
  <c r="C29" i="5"/>
  <c r="H28" i="5"/>
  <c r="C28" i="5"/>
  <c r="K27" i="5"/>
  <c r="H27" i="5" s="1"/>
  <c r="F27" i="5"/>
  <c r="C27" i="5" s="1"/>
  <c r="H25" i="5"/>
  <c r="C25" i="5"/>
  <c r="C24" i="5"/>
  <c r="H23" i="5"/>
  <c r="C23" i="5"/>
  <c r="H22" i="5"/>
  <c r="C22" i="5"/>
  <c r="L21" i="5"/>
  <c r="L292" i="5" s="1"/>
  <c r="L291" i="5" s="1"/>
  <c r="K21" i="5"/>
  <c r="K292" i="5" s="1"/>
  <c r="K291" i="5" s="1"/>
  <c r="J21" i="5"/>
  <c r="I21" i="5"/>
  <c r="I292" i="5" s="1"/>
  <c r="I291" i="5" s="1"/>
  <c r="G21" i="5"/>
  <c r="G20" i="5" s="1"/>
  <c r="F21" i="5"/>
  <c r="F292" i="5" s="1"/>
  <c r="F291" i="5" s="1"/>
  <c r="E21" i="5"/>
  <c r="D21" i="5"/>
  <c r="D292" i="5" s="1"/>
  <c r="D291" i="5" s="1"/>
  <c r="L20" i="5"/>
  <c r="E20" i="5"/>
  <c r="D20" i="5"/>
  <c r="D230" i="5" l="1"/>
  <c r="L194" i="5"/>
  <c r="G130" i="5"/>
  <c r="E292" i="5"/>
  <c r="E291" i="5" s="1"/>
  <c r="J292" i="5"/>
  <c r="J291" i="5" s="1"/>
  <c r="I54" i="5"/>
  <c r="H80" i="5"/>
  <c r="K83" i="5"/>
  <c r="J83" i="5"/>
  <c r="L83" i="5"/>
  <c r="E83" i="5"/>
  <c r="F130" i="5"/>
  <c r="C160" i="5"/>
  <c r="H160" i="5"/>
  <c r="I173" i="5"/>
  <c r="H175" i="5"/>
  <c r="D196" i="5"/>
  <c r="F195" i="5"/>
  <c r="F194" i="5" s="1"/>
  <c r="C233" i="5"/>
  <c r="K231" i="5"/>
  <c r="H251" i="5"/>
  <c r="H252" i="5"/>
  <c r="D259" i="5"/>
  <c r="C272" i="5"/>
  <c r="H276" i="5"/>
  <c r="H281" i="5"/>
  <c r="C151" i="5"/>
  <c r="H69" i="5"/>
  <c r="H89" i="5"/>
  <c r="C103" i="5"/>
  <c r="C116" i="5"/>
  <c r="H116" i="5"/>
  <c r="L130" i="5"/>
  <c r="E231" i="5"/>
  <c r="H235" i="5"/>
  <c r="E259" i="5"/>
  <c r="E230" i="5" s="1"/>
  <c r="C230" i="5" s="1"/>
  <c r="H272" i="5"/>
  <c r="C281" i="5"/>
  <c r="H67" i="5"/>
  <c r="C21" i="5"/>
  <c r="C292" i="5" s="1"/>
  <c r="F26" i="5"/>
  <c r="H43" i="5"/>
  <c r="C58" i="5"/>
  <c r="L54" i="5"/>
  <c r="L53" i="5" s="1"/>
  <c r="E53" i="5"/>
  <c r="E76" i="5"/>
  <c r="C76" i="5" s="1"/>
  <c r="G83" i="5"/>
  <c r="C144" i="5"/>
  <c r="C184" i="5"/>
  <c r="F187" i="5"/>
  <c r="C216" i="5"/>
  <c r="C235" i="5"/>
  <c r="I270" i="5"/>
  <c r="D283" i="5"/>
  <c r="H54" i="5"/>
  <c r="C53" i="5"/>
  <c r="F54" i="5"/>
  <c r="F53" i="5" s="1"/>
  <c r="C55" i="5"/>
  <c r="C95" i="5"/>
  <c r="D83" i="5"/>
  <c r="H166" i="5"/>
  <c r="I165" i="5"/>
  <c r="H165" i="5" s="1"/>
  <c r="H227" i="5"/>
  <c r="I204" i="5"/>
  <c r="C270" i="5"/>
  <c r="C293" i="5"/>
  <c r="C291" i="5" s="1"/>
  <c r="F20" i="5"/>
  <c r="C20" i="5" s="1"/>
  <c r="J20" i="5"/>
  <c r="H21" i="5"/>
  <c r="G75" i="5"/>
  <c r="G52" i="5" s="1"/>
  <c r="C77" i="5"/>
  <c r="H77" i="5"/>
  <c r="I76" i="5"/>
  <c r="H88" i="5"/>
  <c r="I84" i="5"/>
  <c r="H102" i="5"/>
  <c r="I95" i="5"/>
  <c r="H95" i="5" s="1"/>
  <c r="H131" i="5"/>
  <c r="I130" i="5"/>
  <c r="H151" i="5"/>
  <c r="C166" i="5"/>
  <c r="E165" i="5"/>
  <c r="C165" i="5" s="1"/>
  <c r="C192" i="5"/>
  <c r="D191" i="5"/>
  <c r="C191" i="5" s="1"/>
  <c r="C227" i="5"/>
  <c r="E204" i="5"/>
  <c r="E195" i="5" s="1"/>
  <c r="G231" i="5"/>
  <c r="G230" i="5" s="1"/>
  <c r="G194" i="5" s="1"/>
  <c r="H246" i="5"/>
  <c r="K259" i="5"/>
  <c r="I269" i="5"/>
  <c r="H270" i="5"/>
  <c r="H286" i="5"/>
  <c r="G292" i="5"/>
  <c r="G291" i="5" s="1"/>
  <c r="J130" i="5"/>
  <c r="H144" i="5"/>
  <c r="K26" i="5"/>
  <c r="K20" i="5" s="1"/>
  <c r="K36" i="5"/>
  <c r="H36" i="5" s="1"/>
  <c r="H55" i="5"/>
  <c r="C69" i="5"/>
  <c r="J75" i="5"/>
  <c r="C112" i="5"/>
  <c r="C131" i="5"/>
  <c r="E130" i="5"/>
  <c r="H136" i="5"/>
  <c r="C141" i="5"/>
  <c r="D130" i="5"/>
  <c r="C174" i="5"/>
  <c r="D173" i="5"/>
  <c r="C173" i="5" s="1"/>
  <c r="C175" i="5"/>
  <c r="J174" i="5"/>
  <c r="C188" i="5"/>
  <c r="D187" i="5"/>
  <c r="C187" i="5" s="1"/>
  <c r="L187" i="5"/>
  <c r="H191" i="5"/>
  <c r="C205" i="5"/>
  <c r="I231" i="5"/>
  <c r="H238" i="5"/>
  <c r="C251" i="5"/>
  <c r="G259" i="5"/>
  <c r="H264" i="5"/>
  <c r="C283" i="5"/>
  <c r="H284" i="5"/>
  <c r="C67" i="5"/>
  <c r="C89" i="5"/>
  <c r="F83" i="5"/>
  <c r="F75" i="5" s="1"/>
  <c r="F289" i="5" s="1"/>
  <c r="H107" i="5"/>
  <c r="I103" i="5"/>
  <c r="H103" i="5" s="1"/>
  <c r="C26" i="5"/>
  <c r="I53" i="5"/>
  <c r="K76" i="5"/>
  <c r="H179" i="5"/>
  <c r="H187" i="5"/>
  <c r="C196" i="5"/>
  <c r="D195" i="5"/>
  <c r="H205" i="5"/>
  <c r="J204" i="5"/>
  <c r="J195" i="5" s="1"/>
  <c r="J194" i="5" s="1"/>
  <c r="E269" i="5"/>
  <c r="H283" i="5"/>
  <c r="L52" i="5" l="1"/>
  <c r="L51" i="5" s="1"/>
  <c r="K75" i="5"/>
  <c r="K52" i="5" s="1"/>
  <c r="C259" i="5"/>
  <c r="E75" i="5"/>
  <c r="E52" i="5" s="1"/>
  <c r="K230" i="5"/>
  <c r="K289" i="5" s="1"/>
  <c r="H292" i="5"/>
  <c r="H291" i="5" s="1"/>
  <c r="L75" i="5"/>
  <c r="L289" i="5" s="1"/>
  <c r="H130" i="5"/>
  <c r="K194" i="5"/>
  <c r="K51" i="5" s="1"/>
  <c r="G289" i="5"/>
  <c r="C269" i="5"/>
  <c r="E289" i="5"/>
  <c r="J173" i="5"/>
  <c r="H173" i="5" s="1"/>
  <c r="H174" i="5"/>
  <c r="G51" i="5"/>
  <c r="F52" i="5"/>
  <c r="F51" i="5" s="1"/>
  <c r="C54" i="5"/>
  <c r="J289" i="5"/>
  <c r="H269" i="5"/>
  <c r="C231" i="5"/>
  <c r="E194" i="5"/>
  <c r="H84" i="5"/>
  <c r="I83" i="5"/>
  <c r="H83" i="5" s="1"/>
  <c r="C195" i="5"/>
  <c r="D194" i="5"/>
  <c r="C194" i="5" s="1"/>
  <c r="C130" i="5"/>
  <c r="H259" i="5"/>
  <c r="D289" i="5"/>
  <c r="C204" i="5"/>
  <c r="H76" i="5"/>
  <c r="I75" i="5"/>
  <c r="H75" i="5" s="1"/>
  <c r="I195" i="5"/>
  <c r="H204" i="5"/>
  <c r="D75" i="5"/>
  <c r="C83" i="5"/>
  <c r="H53" i="5"/>
  <c r="H231" i="5"/>
  <c r="I230" i="5"/>
  <c r="H26" i="5"/>
  <c r="H230" i="5" l="1"/>
  <c r="I52" i="5"/>
  <c r="H52" i="5" s="1"/>
  <c r="E51" i="5"/>
  <c r="L50" i="5"/>
  <c r="L290" i="5"/>
  <c r="K50" i="5"/>
  <c r="K290" i="5"/>
  <c r="E290" i="5"/>
  <c r="E50" i="5"/>
  <c r="C289" i="5"/>
  <c r="H195" i="5"/>
  <c r="I194" i="5"/>
  <c r="H194" i="5" s="1"/>
  <c r="I289" i="5"/>
  <c r="F50" i="5"/>
  <c r="F290" i="5"/>
  <c r="J52" i="5"/>
  <c r="J51" i="5" s="1"/>
  <c r="C75" i="5"/>
  <c r="D52" i="5"/>
  <c r="G290" i="5"/>
  <c r="G50" i="5"/>
  <c r="I51" i="5" l="1"/>
  <c r="H51" i="5" s="1"/>
  <c r="H289" i="5"/>
  <c r="D51" i="5"/>
  <c r="C52" i="5"/>
  <c r="J290" i="5"/>
  <c r="J50" i="5"/>
  <c r="I24" i="5"/>
  <c r="I290" i="5" s="1"/>
  <c r="H290" i="5" s="1"/>
  <c r="I50" i="5"/>
  <c r="H50" i="5" l="1"/>
  <c r="D290" i="5"/>
  <c r="C290" i="5" s="1"/>
  <c r="C51" i="5"/>
  <c r="D50" i="5"/>
  <c r="C50" i="5" s="1"/>
  <c r="H24" i="5"/>
  <c r="I20" i="5"/>
  <c r="H20" i="5" s="1"/>
  <c r="H301" i="4" l="1"/>
  <c r="C301" i="4"/>
  <c r="H300" i="4"/>
  <c r="C300" i="4"/>
  <c r="H299" i="4"/>
  <c r="C299" i="4"/>
  <c r="H298" i="4"/>
  <c r="C298" i="4"/>
  <c r="H297" i="4"/>
  <c r="C297" i="4"/>
  <c r="H296" i="4"/>
  <c r="C296" i="4"/>
  <c r="H295" i="4"/>
  <c r="C295" i="4"/>
  <c r="H294" i="4"/>
  <c r="H293" i="4" s="1"/>
  <c r="C294" i="4"/>
  <c r="L293" i="4"/>
  <c r="K293" i="4"/>
  <c r="J293" i="4"/>
  <c r="I293" i="4"/>
  <c r="G293" i="4"/>
  <c r="F293" i="4"/>
  <c r="E293" i="4"/>
  <c r="D293" i="4"/>
  <c r="H288" i="4"/>
  <c r="C288" i="4"/>
  <c r="H287" i="4"/>
  <c r="C287" i="4"/>
  <c r="L286" i="4"/>
  <c r="K286" i="4"/>
  <c r="J286" i="4"/>
  <c r="I286" i="4"/>
  <c r="G286" i="4"/>
  <c r="F286" i="4"/>
  <c r="E286" i="4"/>
  <c r="D286" i="4"/>
  <c r="C286" i="4" s="1"/>
  <c r="H285" i="4"/>
  <c r="C285" i="4"/>
  <c r="L284" i="4"/>
  <c r="K284" i="4"/>
  <c r="K283" i="4" s="1"/>
  <c r="J284" i="4"/>
  <c r="I284" i="4"/>
  <c r="G284" i="4"/>
  <c r="G283" i="4" s="1"/>
  <c r="F284" i="4"/>
  <c r="E284" i="4"/>
  <c r="E283" i="4" s="1"/>
  <c r="D284" i="4"/>
  <c r="C284" i="4" s="1"/>
  <c r="L283" i="4"/>
  <c r="J283" i="4"/>
  <c r="I283" i="4"/>
  <c r="F283" i="4"/>
  <c r="H282" i="4"/>
  <c r="C282" i="4"/>
  <c r="L281" i="4"/>
  <c r="K281" i="4"/>
  <c r="J281" i="4"/>
  <c r="I281" i="4"/>
  <c r="G281" i="4"/>
  <c r="F281" i="4"/>
  <c r="E281" i="4"/>
  <c r="C281" i="4" s="1"/>
  <c r="D281" i="4"/>
  <c r="H280" i="4"/>
  <c r="C280" i="4"/>
  <c r="H279" i="4"/>
  <c r="C279" i="4"/>
  <c r="H278" i="4"/>
  <c r="C278" i="4"/>
  <c r="H277" i="4"/>
  <c r="C277" i="4"/>
  <c r="L276" i="4"/>
  <c r="K276" i="4"/>
  <c r="J276" i="4"/>
  <c r="I276" i="4"/>
  <c r="G276" i="4"/>
  <c r="F276" i="4"/>
  <c r="E276" i="4"/>
  <c r="C276" i="4" s="1"/>
  <c r="D276" i="4"/>
  <c r="H275" i="4"/>
  <c r="C275" i="4"/>
  <c r="H274" i="4"/>
  <c r="C274" i="4"/>
  <c r="H273" i="4"/>
  <c r="C273" i="4"/>
  <c r="L272" i="4"/>
  <c r="K272" i="4"/>
  <c r="J272" i="4"/>
  <c r="J270" i="4" s="1"/>
  <c r="J269" i="4" s="1"/>
  <c r="I272" i="4"/>
  <c r="I270" i="4" s="1"/>
  <c r="I269" i="4" s="1"/>
  <c r="G272" i="4"/>
  <c r="F272" i="4"/>
  <c r="E272" i="4"/>
  <c r="D272" i="4"/>
  <c r="C272" i="4" s="1"/>
  <c r="H271" i="4"/>
  <c r="C271" i="4"/>
  <c r="L270" i="4"/>
  <c r="L269" i="4" s="1"/>
  <c r="F270" i="4"/>
  <c r="F269" i="4" s="1"/>
  <c r="E270" i="4"/>
  <c r="E269" i="4" s="1"/>
  <c r="H268" i="4"/>
  <c r="C268" i="4"/>
  <c r="H267" i="4"/>
  <c r="C267" i="4"/>
  <c r="H266" i="4"/>
  <c r="C266" i="4"/>
  <c r="H265" i="4"/>
  <c r="C265" i="4"/>
  <c r="L264" i="4"/>
  <c r="K264" i="4"/>
  <c r="J264" i="4"/>
  <c r="I264" i="4"/>
  <c r="I259" i="4" s="1"/>
  <c r="G264" i="4"/>
  <c r="F264" i="4"/>
  <c r="E264" i="4"/>
  <c r="D264" i="4"/>
  <c r="C264" i="4"/>
  <c r="H263" i="4"/>
  <c r="C263" i="4"/>
  <c r="H262" i="4"/>
  <c r="C262" i="4"/>
  <c r="H261" i="4"/>
  <c r="C261" i="4"/>
  <c r="L260" i="4"/>
  <c r="K260" i="4"/>
  <c r="J260" i="4"/>
  <c r="I260" i="4"/>
  <c r="G260" i="4"/>
  <c r="F260" i="4"/>
  <c r="C260" i="4" s="1"/>
  <c r="E260" i="4"/>
  <c r="D260" i="4"/>
  <c r="L259" i="4"/>
  <c r="J259" i="4"/>
  <c r="E259" i="4"/>
  <c r="D259" i="4"/>
  <c r="H258" i="4"/>
  <c r="C258" i="4"/>
  <c r="H257" i="4"/>
  <c r="C257" i="4"/>
  <c r="H256" i="4"/>
  <c r="C256" i="4"/>
  <c r="H255" i="4"/>
  <c r="C255" i="4"/>
  <c r="H254" i="4"/>
  <c r="C254" i="4"/>
  <c r="H253" i="4"/>
  <c r="C253" i="4"/>
  <c r="L252" i="4"/>
  <c r="K252" i="4"/>
  <c r="J252" i="4"/>
  <c r="I252" i="4"/>
  <c r="G252" i="4"/>
  <c r="G251" i="4" s="1"/>
  <c r="F252" i="4"/>
  <c r="F251" i="4" s="1"/>
  <c r="E252" i="4"/>
  <c r="C252" i="4" s="1"/>
  <c r="D252" i="4"/>
  <c r="L251" i="4"/>
  <c r="J251" i="4"/>
  <c r="I251" i="4"/>
  <c r="D251" i="4"/>
  <c r="H250" i="4"/>
  <c r="C250" i="4"/>
  <c r="H249" i="4"/>
  <c r="C249" i="4"/>
  <c r="H248" i="4"/>
  <c r="C248" i="4"/>
  <c r="H247" i="4"/>
  <c r="C247" i="4"/>
  <c r="L246" i="4"/>
  <c r="K246" i="4"/>
  <c r="J246" i="4"/>
  <c r="I246" i="4"/>
  <c r="G246" i="4"/>
  <c r="F246" i="4"/>
  <c r="E246" i="4"/>
  <c r="D246" i="4"/>
  <c r="C246" i="4" s="1"/>
  <c r="H245" i="4"/>
  <c r="C245" i="4"/>
  <c r="H244" i="4"/>
  <c r="C244" i="4"/>
  <c r="H243" i="4"/>
  <c r="C243" i="4"/>
  <c r="H242" i="4"/>
  <c r="C242" i="4"/>
  <c r="H241" i="4"/>
  <c r="C241" i="4"/>
  <c r="H240" i="4"/>
  <c r="C240" i="4"/>
  <c r="H239" i="4"/>
  <c r="C239" i="4"/>
  <c r="L238" i="4"/>
  <c r="L231" i="4" s="1"/>
  <c r="L230" i="4" s="1"/>
  <c r="K238" i="4"/>
  <c r="J238" i="4"/>
  <c r="I238" i="4"/>
  <c r="G238" i="4"/>
  <c r="G231" i="4" s="1"/>
  <c r="F238" i="4"/>
  <c r="E238" i="4"/>
  <c r="D238" i="4"/>
  <c r="H237" i="4"/>
  <c r="C237" i="4"/>
  <c r="H236" i="4"/>
  <c r="C236" i="4"/>
  <c r="L235" i="4"/>
  <c r="K235" i="4"/>
  <c r="J235" i="4"/>
  <c r="I235" i="4"/>
  <c r="H235" i="4" s="1"/>
  <c r="G235" i="4"/>
  <c r="F235" i="4"/>
  <c r="E235" i="4"/>
  <c r="D235" i="4"/>
  <c r="D231" i="4" s="1"/>
  <c r="D230" i="4" s="1"/>
  <c r="H234" i="4"/>
  <c r="C234" i="4"/>
  <c r="L233" i="4"/>
  <c r="K233" i="4"/>
  <c r="J233" i="4"/>
  <c r="I233" i="4"/>
  <c r="G233" i="4"/>
  <c r="F233" i="4"/>
  <c r="E233" i="4"/>
  <c r="D233" i="4"/>
  <c r="H232" i="4"/>
  <c r="C232" i="4"/>
  <c r="J231" i="4"/>
  <c r="J230" i="4" s="1"/>
  <c r="F231" i="4"/>
  <c r="H229" i="4"/>
  <c r="C229" i="4"/>
  <c r="H228" i="4"/>
  <c r="C228" i="4"/>
  <c r="L227" i="4"/>
  <c r="K227" i="4"/>
  <c r="J227" i="4"/>
  <c r="I227" i="4"/>
  <c r="G227" i="4"/>
  <c r="F227" i="4"/>
  <c r="E227" i="4"/>
  <c r="D227" i="4"/>
  <c r="H226" i="4"/>
  <c r="C226" i="4"/>
  <c r="H225" i="4"/>
  <c r="C225" i="4"/>
  <c r="H224" i="4"/>
  <c r="C224" i="4"/>
  <c r="H223" i="4"/>
  <c r="C223" i="4"/>
  <c r="H222" i="4"/>
  <c r="C222" i="4"/>
  <c r="H221" i="4"/>
  <c r="C221" i="4"/>
  <c r="H220" i="4"/>
  <c r="C220" i="4"/>
  <c r="H219" i="4"/>
  <c r="C219" i="4"/>
  <c r="H218" i="4"/>
  <c r="C218" i="4"/>
  <c r="H217" i="4"/>
  <c r="C217" i="4"/>
  <c r="L216" i="4"/>
  <c r="K216" i="4"/>
  <c r="J216" i="4"/>
  <c r="I216" i="4"/>
  <c r="G216" i="4"/>
  <c r="F216" i="4"/>
  <c r="E216" i="4"/>
  <c r="D216" i="4"/>
  <c r="C216" i="4" s="1"/>
  <c r="H215" i="4"/>
  <c r="C215" i="4"/>
  <c r="H214" i="4"/>
  <c r="C214" i="4"/>
  <c r="H213" i="4"/>
  <c r="C213" i="4"/>
  <c r="H212" i="4"/>
  <c r="C212" i="4"/>
  <c r="H211" i="4"/>
  <c r="C211" i="4"/>
  <c r="H210" i="4"/>
  <c r="C210" i="4"/>
  <c r="H209" i="4"/>
  <c r="C209" i="4"/>
  <c r="H208" i="4"/>
  <c r="C208" i="4"/>
  <c r="H207" i="4"/>
  <c r="C207" i="4"/>
  <c r="H206" i="4"/>
  <c r="C206" i="4"/>
  <c r="L205" i="4"/>
  <c r="L204" i="4" s="1"/>
  <c r="K205" i="4"/>
  <c r="H205" i="4" s="1"/>
  <c r="J205" i="4"/>
  <c r="I205" i="4"/>
  <c r="I204" i="4" s="1"/>
  <c r="G205" i="4"/>
  <c r="G204" i="4" s="1"/>
  <c r="F205" i="4"/>
  <c r="E205" i="4"/>
  <c r="D205" i="4"/>
  <c r="J204" i="4"/>
  <c r="F204" i="4"/>
  <c r="H203" i="4"/>
  <c r="C203" i="4"/>
  <c r="H202" i="4"/>
  <c r="C202" i="4"/>
  <c r="H201" i="4"/>
  <c r="C201" i="4"/>
  <c r="H200" i="4"/>
  <c r="C200" i="4"/>
  <c r="H199" i="4"/>
  <c r="C199" i="4"/>
  <c r="L198" i="4"/>
  <c r="K198" i="4"/>
  <c r="J198" i="4"/>
  <c r="I198" i="4"/>
  <c r="I196" i="4" s="1"/>
  <c r="I195" i="4" s="1"/>
  <c r="G198" i="4"/>
  <c r="G196" i="4" s="1"/>
  <c r="F198" i="4"/>
  <c r="E198" i="4"/>
  <c r="D198" i="4"/>
  <c r="C198" i="4" s="1"/>
  <c r="H197" i="4"/>
  <c r="C197" i="4"/>
  <c r="L196" i="4"/>
  <c r="L195" i="4" s="1"/>
  <c r="L194" i="4" s="1"/>
  <c r="K196" i="4"/>
  <c r="J196" i="4"/>
  <c r="F196" i="4"/>
  <c r="E196" i="4"/>
  <c r="H193" i="4"/>
  <c r="C193" i="4"/>
  <c r="L192" i="4"/>
  <c r="K192" i="4"/>
  <c r="K191" i="4" s="1"/>
  <c r="J192" i="4"/>
  <c r="I192" i="4"/>
  <c r="G192" i="4"/>
  <c r="G191" i="4" s="1"/>
  <c r="F192" i="4"/>
  <c r="F191" i="4" s="1"/>
  <c r="E192" i="4"/>
  <c r="D192" i="4"/>
  <c r="L191" i="4"/>
  <c r="I191" i="4"/>
  <c r="E191" i="4"/>
  <c r="D191" i="4"/>
  <c r="H190" i="4"/>
  <c r="C190" i="4"/>
  <c r="H189" i="4"/>
  <c r="C189" i="4"/>
  <c r="L188" i="4"/>
  <c r="K188" i="4"/>
  <c r="J188" i="4"/>
  <c r="I188" i="4"/>
  <c r="G188" i="4"/>
  <c r="F188" i="4"/>
  <c r="E188" i="4"/>
  <c r="D188" i="4"/>
  <c r="I187" i="4"/>
  <c r="H186" i="4"/>
  <c r="C186" i="4"/>
  <c r="H185" i="4"/>
  <c r="C185" i="4"/>
  <c r="L184" i="4"/>
  <c r="K184" i="4"/>
  <c r="J184" i="4"/>
  <c r="I184" i="4"/>
  <c r="G184" i="4"/>
  <c r="F184" i="4"/>
  <c r="E184" i="4"/>
  <c r="D184" i="4"/>
  <c r="C184" i="4" s="1"/>
  <c r="H183" i="4"/>
  <c r="C183" i="4"/>
  <c r="H182" i="4"/>
  <c r="C182" i="4"/>
  <c r="H181" i="4"/>
  <c r="C181" i="4"/>
  <c r="H180" i="4"/>
  <c r="C180" i="4"/>
  <c r="L179" i="4"/>
  <c r="K179" i="4"/>
  <c r="J179" i="4"/>
  <c r="J174" i="4" s="1"/>
  <c r="J173" i="4" s="1"/>
  <c r="I179" i="4"/>
  <c r="G179" i="4"/>
  <c r="F179" i="4"/>
  <c r="E179" i="4"/>
  <c r="D179" i="4"/>
  <c r="H178" i="4"/>
  <c r="C178" i="4"/>
  <c r="H177" i="4"/>
  <c r="C177" i="4"/>
  <c r="H176" i="4"/>
  <c r="C176" i="4"/>
  <c r="L175" i="4"/>
  <c r="L174" i="4" s="1"/>
  <c r="L173" i="4" s="1"/>
  <c r="K175" i="4"/>
  <c r="J175" i="4"/>
  <c r="I175" i="4"/>
  <c r="G175" i="4"/>
  <c r="F175" i="4"/>
  <c r="E175" i="4"/>
  <c r="D175" i="4"/>
  <c r="K174" i="4"/>
  <c r="K173" i="4" s="1"/>
  <c r="G174" i="4"/>
  <c r="F174" i="4"/>
  <c r="F173" i="4" s="1"/>
  <c r="H172" i="4"/>
  <c r="C172" i="4"/>
  <c r="H171" i="4"/>
  <c r="C171" i="4"/>
  <c r="H170" i="4"/>
  <c r="C170" i="4"/>
  <c r="H169" i="4"/>
  <c r="C169" i="4"/>
  <c r="H168" i="4"/>
  <c r="C168" i="4"/>
  <c r="H167" i="4"/>
  <c r="C167" i="4"/>
  <c r="L166" i="4"/>
  <c r="K166" i="4"/>
  <c r="K165" i="4" s="1"/>
  <c r="J166" i="4"/>
  <c r="I166" i="4"/>
  <c r="I165" i="4" s="1"/>
  <c r="G166" i="4"/>
  <c r="G165" i="4" s="1"/>
  <c r="F166" i="4"/>
  <c r="E166" i="4"/>
  <c r="D166" i="4"/>
  <c r="D165" i="4" s="1"/>
  <c r="L165" i="4"/>
  <c r="E165" i="4"/>
  <c r="H164" i="4"/>
  <c r="C164" i="4"/>
  <c r="H163" i="4"/>
  <c r="C163" i="4"/>
  <c r="H162" i="4"/>
  <c r="C162" i="4"/>
  <c r="H161" i="4"/>
  <c r="C161" i="4"/>
  <c r="L160" i="4"/>
  <c r="K160" i="4"/>
  <c r="J160" i="4"/>
  <c r="I160" i="4"/>
  <c r="G160" i="4"/>
  <c r="F160" i="4"/>
  <c r="E160" i="4"/>
  <c r="D160" i="4"/>
  <c r="C160" i="4" s="1"/>
  <c r="H159" i="4"/>
  <c r="C159" i="4"/>
  <c r="H158" i="4"/>
  <c r="C158" i="4"/>
  <c r="H157" i="4"/>
  <c r="C157" i="4"/>
  <c r="H156" i="4"/>
  <c r="C156" i="4"/>
  <c r="H155" i="4"/>
  <c r="C155" i="4"/>
  <c r="H154" i="4"/>
  <c r="C154" i="4"/>
  <c r="H153" i="4"/>
  <c r="C153" i="4"/>
  <c r="H152" i="4"/>
  <c r="C152" i="4"/>
  <c r="L151" i="4"/>
  <c r="K151" i="4"/>
  <c r="J151" i="4"/>
  <c r="I151" i="4"/>
  <c r="G151" i="4"/>
  <c r="F151" i="4"/>
  <c r="E151" i="4"/>
  <c r="D151" i="4"/>
  <c r="H150" i="4"/>
  <c r="C150" i="4"/>
  <c r="H149" i="4"/>
  <c r="C149" i="4"/>
  <c r="H148" i="4"/>
  <c r="C148" i="4"/>
  <c r="H147" i="4"/>
  <c r="C147" i="4"/>
  <c r="H146" i="4"/>
  <c r="C146" i="4"/>
  <c r="H145" i="4"/>
  <c r="C145" i="4"/>
  <c r="L144" i="4"/>
  <c r="K144" i="4"/>
  <c r="J144" i="4"/>
  <c r="I144" i="4"/>
  <c r="G144" i="4"/>
  <c r="F144" i="4"/>
  <c r="E144" i="4"/>
  <c r="D144" i="4"/>
  <c r="H143" i="4"/>
  <c r="C143" i="4"/>
  <c r="H142" i="4"/>
  <c r="C142" i="4"/>
  <c r="L141" i="4"/>
  <c r="K141" i="4"/>
  <c r="J141" i="4"/>
  <c r="H141" i="4" s="1"/>
  <c r="I141" i="4"/>
  <c r="G141" i="4"/>
  <c r="F141" i="4"/>
  <c r="E141" i="4"/>
  <c r="D141" i="4"/>
  <c r="H140" i="4"/>
  <c r="C140" i="4"/>
  <c r="H139" i="4"/>
  <c r="C139" i="4"/>
  <c r="H138" i="4"/>
  <c r="C138" i="4"/>
  <c r="H137" i="4"/>
  <c r="C137" i="4"/>
  <c r="L136" i="4"/>
  <c r="K136" i="4"/>
  <c r="J136" i="4"/>
  <c r="I136" i="4"/>
  <c r="G136" i="4"/>
  <c r="F136" i="4"/>
  <c r="C136" i="4" s="1"/>
  <c r="E136" i="4"/>
  <c r="D136" i="4"/>
  <c r="H135" i="4"/>
  <c r="C135" i="4"/>
  <c r="H134" i="4"/>
  <c r="C134" i="4"/>
  <c r="H133" i="4"/>
  <c r="C133" i="4"/>
  <c r="H132" i="4"/>
  <c r="C132" i="4"/>
  <c r="L131" i="4"/>
  <c r="K131" i="4"/>
  <c r="J131" i="4"/>
  <c r="I131" i="4"/>
  <c r="G131" i="4"/>
  <c r="G130" i="4" s="1"/>
  <c r="F131" i="4"/>
  <c r="E131" i="4"/>
  <c r="D131" i="4"/>
  <c r="J130" i="4"/>
  <c r="H129" i="4"/>
  <c r="H128" i="4" s="1"/>
  <c r="C129" i="4"/>
  <c r="L128" i="4"/>
  <c r="K128" i="4"/>
  <c r="J128" i="4"/>
  <c r="I128" i="4"/>
  <c r="G128" i="4"/>
  <c r="F128" i="4"/>
  <c r="E128" i="4"/>
  <c r="D128" i="4"/>
  <c r="C128" i="4"/>
  <c r="H127" i="4"/>
  <c r="C127" i="4"/>
  <c r="H126" i="4"/>
  <c r="C126" i="4"/>
  <c r="H125" i="4"/>
  <c r="C125" i="4"/>
  <c r="H124" i="4"/>
  <c r="C124" i="4"/>
  <c r="H123" i="4"/>
  <c r="C123" i="4"/>
  <c r="L122" i="4"/>
  <c r="K122" i="4"/>
  <c r="J122" i="4"/>
  <c r="I122" i="4"/>
  <c r="G122" i="4"/>
  <c r="F122" i="4"/>
  <c r="E122" i="4"/>
  <c r="D122" i="4"/>
  <c r="H121" i="4"/>
  <c r="C121" i="4"/>
  <c r="H120" i="4"/>
  <c r="C120" i="4"/>
  <c r="H119" i="4"/>
  <c r="C119" i="4"/>
  <c r="H118" i="4"/>
  <c r="C118" i="4"/>
  <c r="H117" i="4"/>
  <c r="C117" i="4"/>
  <c r="L116" i="4"/>
  <c r="K116" i="4"/>
  <c r="J116" i="4"/>
  <c r="I116" i="4"/>
  <c r="H116" i="4" s="1"/>
  <c r="G116" i="4"/>
  <c r="F116" i="4"/>
  <c r="E116" i="4"/>
  <c r="D116" i="4"/>
  <c r="H115" i="4"/>
  <c r="C115" i="4"/>
  <c r="H114" i="4"/>
  <c r="C114" i="4"/>
  <c r="H113" i="4"/>
  <c r="C113" i="4"/>
  <c r="L112" i="4"/>
  <c r="K112" i="4"/>
  <c r="J112" i="4"/>
  <c r="I112" i="4"/>
  <c r="H112" i="4" s="1"/>
  <c r="G112" i="4"/>
  <c r="F112" i="4"/>
  <c r="E112" i="4"/>
  <c r="D112" i="4"/>
  <c r="H111" i="4"/>
  <c r="C111" i="4"/>
  <c r="H110" i="4"/>
  <c r="C110" i="4"/>
  <c r="H109" i="4"/>
  <c r="C109" i="4"/>
  <c r="H108" i="4"/>
  <c r="C108" i="4"/>
  <c r="H107" i="4"/>
  <c r="C107" i="4"/>
  <c r="H106" i="4"/>
  <c r="C106" i="4"/>
  <c r="H105" i="4"/>
  <c r="C105" i="4"/>
  <c r="H104" i="4"/>
  <c r="C104" i="4"/>
  <c r="L103" i="4"/>
  <c r="K103" i="4"/>
  <c r="J103" i="4"/>
  <c r="I103" i="4"/>
  <c r="G103" i="4"/>
  <c r="F103" i="4"/>
  <c r="E103" i="4"/>
  <c r="D103" i="4"/>
  <c r="C103" i="4"/>
  <c r="H102" i="4"/>
  <c r="C102" i="4"/>
  <c r="H101" i="4"/>
  <c r="C101" i="4"/>
  <c r="H100" i="4"/>
  <c r="C100" i="4"/>
  <c r="H99" i="4"/>
  <c r="C99" i="4"/>
  <c r="H98" i="4"/>
  <c r="C98" i="4"/>
  <c r="H97" i="4"/>
  <c r="C97" i="4"/>
  <c r="H96" i="4"/>
  <c r="C96" i="4"/>
  <c r="L95" i="4"/>
  <c r="K95" i="4"/>
  <c r="J95" i="4"/>
  <c r="I95" i="4"/>
  <c r="G95" i="4"/>
  <c r="F95" i="4"/>
  <c r="C95" i="4" s="1"/>
  <c r="E95" i="4"/>
  <c r="D95" i="4"/>
  <c r="H94" i="4"/>
  <c r="C94" i="4"/>
  <c r="H93" i="4"/>
  <c r="C93" i="4"/>
  <c r="H92" i="4"/>
  <c r="C92" i="4"/>
  <c r="H91" i="4"/>
  <c r="C91" i="4"/>
  <c r="H90" i="4"/>
  <c r="C90" i="4"/>
  <c r="L89" i="4"/>
  <c r="K89" i="4"/>
  <c r="J89" i="4"/>
  <c r="I89" i="4"/>
  <c r="G89" i="4"/>
  <c r="F89" i="4"/>
  <c r="E89" i="4"/>
  <c r="D89" i="4"/>
  <c r="H88" i="4"/>
  <c r="C88" i="4"/>
  <c r="H87" i="4"/>
  <c r="C87" i="4"/>
  <c r="H86" i="4"/>
  <c r="C86" i="4"/>
  <c r="H85" i="4"/>
  <c r="C85" i="4"/>
  <c r="L84" i="4"/>
  <c r="K84" i="4"/>
  <c r="J84" i="4"/>
  <c r="H84" i="4" s="1"/>
  <c r="I84" i="4"/>
  <c r="G84" i="4"/>
  <c r="F84" i="4"/>
  <c r="F83" i="4" s="1"/>
  <c r="E84" i="4"/>
  <c r="D84" i="4"/>
  <c r="H82" i="4"/>
  <c r="C82" i="4"/>
  <c r="H81" i="4"/>
  <c r="C81" i="4"/>
  <c r="L80" i="4"/>
  <c r="K80" i="4"/>
  <c r="J80" i="4"/>
  <c r="I80" i="4"/>
  <c r="G80" i="4"/>
  <c r="F80" i="4"/>
  <c r="E80" i="4"/>
  <c r="D80" i="4"/>
  <c r="H79" i="4"/>
  <c r="C79" i="4"/>
  <c r="H78" i="4"/>
  <c r="C78" i="4"/>
  <c r="L77" i="4"/>
  <c r="K77" i="4"/>
  <c r="K76" i="4" s="1"/>
  <c r="J77" i="4"/>
  <c r="I77" i="4"/>
  <c r="I76" i="4" s="1"/>
  <c r="G77" i="4"/>
  <c r="G76" i="4" s="1"/>
  <c r="F77" i="4"/>
  <c r="E77" i="4"/>
  <c r="D77" i="4"/>
  <c r="L76" i="4"/>
  <c r="D76" i="4"/>
  <c r="H74" i="4"/>
  <c r="C74" i="4"/>
  <c r="H73" i="4"/>
  <c r="C73" i="4"/>
  <c r="H72" i="4"/>
  <c r="C72" i="4"/>
  <c r="H71" i="4"/>
  <c r="C71" i="4"/>
  <c r="H70" i="4"/>
  <c r="C70" i="4"/>
  <c r="L69" i="4"/>
  <c r="K69" i="4"/>
  <c r="K67" i="4" s="1"/>
  <c r="J69" i="4"/>
  <c r="I69" i="4"/>
  <c r="I67" i="4" s="1"/>
  <c r="G69" i="4"/>
  <c r="G67" i="4" s="1"/>
  <c r="F69" i="4"/>
  <c r="E69" i="4"/>
  <c r="D69" i="4"/>
  <c r="C69" i="4" s="1"/>
  <c r="H68" i="4"/>
  <c r="C68" i="4"/>
  <c r="L67" i="4"/>
  <c r="J67" i="4"/>
  <c r="F67" i="4"/>
  <c r="E67" i="4"/>
  <c r="H66" i="4"/>
  <c r="C66" i="4"/>
  <c r="H65" i="4"/>
  <c r="C65" i="4"/>
  <c r="H64" i="4"/>
  <c r="C64" i="4"/>
  <c r="H63" i="4"/>
  <c r="C63" i="4"/>
  <c r="H62" i="4"/>
  <c r="C62" i="4"/>
  <c r="H61" i="4"/>
  <c r="C61" i="4"/>
  <c r="H60" i="4"/>
  <c r="C60" i="4"/>
  <c r="H59" i="4"/>
  <c r="C59" i="4"/>
  <c r="L58" i="4"/>
  <c r="K58" i="4"/>
  <c r="H58" i="4" s="1"/>
  <c r="J58" i="4"/>
  <c r="I58" i="4"/>
  <c r="G58" i="4"/>
  <c r="F58" i="4"/>
  <c r="E58" i="4"/>
  <c r="D58" i="4"/>
  <c r="H57" i="4"/>
  <c r="C57" i="4"/>
  <c r="H56" i="4"/>
  <c r="C56" i="4"/>
  <c r="L55" i="4"/>
  <c r="K55" i="4"/>
  <c r="J55" i="4"/>
  <c r="I55" i="4"/>
  <c r="G55" i="4"/>
  <c r="G54" i="4" s="1"/>
  <c r="F55" i="4"/>
  <c r="F54" i="4" s="1"/>
  <c r="E55" i="4"/>
  <c r="D55" i="4"/>
  <c r="C55" i="4"/>
  <c r="I54" i="4"/>
  <c r="E54" i="4"/>
  <c r="E53" i="4" s="1"/>
  <c r="H47" i="4"/>
  <c r="C47" i="4"/>
  <c r="H46" i="4"/>
  <c r="C46" i="4"/>
  <c r="L45" i="4"/>
  <c r="H45" i="4"/>
  <c r="G45" i="4"/>
  <c r="C45" i="4" s="1"/>
  <c r="H44" i="4"/>
  <c r="C44" i="4"/>
  <c r="K43" i="4"/>
  <c r="J43" i="4"/>
  <c r="I43" i="4"/>
  <c r="H43" i="4" s="1"/>
  <c r="F43" i="4"/>
  <c r="E43" i="4"/>
  <c r="D43" i="4"/>
  <c r="C43" i="4" s="1"/>
  <c r="H42" i="4"/>
  <c r="C42" i="4"/>
  <c r="I41" i="4"/>
  <c r="H41" i="4" s="1"/>
  <c r="D41" i="4"/>
  <c r="C41" i="4" s="1"/>
  <c r="H40" i="4"/>
  <c r="C40" i="4"/>
  <c r="H39" i="4"/>
  <c r="C39" i="4"/>
  <c r="H38" i="4"/>
  <c r="C38" i="4"/>
  <c r="H37" i="4"/>
  <c r="C37" i="4"/>
  <c r="K36" i="4"/>
  <c r="H36" i="4"/>
  <c r="F36" i="4"/>
  <c r="C36" i="4" s="1"/>
  <c r="H35" i="4"/>
  <c r="C35" i="4"/>
  <c r="H34" i="4"/>
  <c r="C34" i="4"/>
  <c r="K33" i="4"/>
  <c r="H33" i="4" s="1"/>
  <c r="F33" i="4"/>
  <c r="C33" i="4" s="1"/>
  <c r="H32" i="4"/>
  <c r="C32" i="4"/>
  <c r="K31" i="4"/>
  <c r="H31" i="4" s="1"/>
  <c r="F31" i="4"/>
  <c r="C31" i="4" s="1"/>
  <c r="H30" i="4"/>
  <c r="C30" i="4"/>
  <c r="H29" i="4"/>
  <c r="C29" i="4"/>
  <c r="H28" i="4"/>
  <c r="C28" i="4"/>
  <c r="K27" i="4"/>
  <c r="H27" i="4" s="1"/>
  <c r="F27" i="4"/>
  <c r="C27" i="4" s="1"/>
  <c r="H25" i="4"/>
  <c r="C25" i="4"/>
  <c r="H23" i="4"/>
  <c r="C23" i="4"/>
  <c r="H22" i="4"/>
  <c r="C22" i="4"/>
  <c r="L21" i="4"/>
  <c r="L292" i="4" s="1"/>
  <c r="L291" i="4" s="1"/>
  <c r="K21" i="4"/>
  <c r="K292" i="4" s="1"/>
  <c r="K291" i="4" s="1"/>
  <c r="J21" i="4"/>
  <c r="I21" i="4"/>
  <c r="G21" i="4"/>
  <c r="G20" i="4" s="1"/>
  <c r="F21" i="4"/>
  <c r="F292" i="4" s="1"/>
  <c r="F291" i="4" s="1"/>
  <c r="E21" i="4"/>
  <c r="D21" i="4"/>
  <c r="D292" i="4" s="1"/>
  <c r="D291" i="4" s="1"/>
  <c r="J20" i="4"/>
  <c r="H301" i="3"/>
  <c r="C301" i="3"/>
  <c r="H300" i="3"/>
  <c r="C300" i="3"/>
  <c r="H299" i="3"/>
  <c r="C299" i="3"/>
  <c r="H298" i="3"/>
  <c r="C298" i="3"/>
  <c r="H297" i="3"/>
  <c r="C297" i="3"/>
  <c r="H296" i="3"/>
  <c r="C296" i="3"/>
  <c r="H295" i="3"/>
  <c r="C295" i="3"/>
  <c r="H294" i="3"/>
  <c r="C294" i="3"/>
  <c r="L293" i="3"/>
  <c r="K293" i="3"/>
  <c r="J293" i="3"/>
  <c r="I293" i="3"/>
  <c r="H293" i="3"/>
  <c r="G293" i="3"/>
  <c r="F293" i="3"/>
  <c r="E293" i="3"/>
  <c r="D293" i="3"/>
  <c r="H288" i="3"/>
  <c r="C288" i="3"/>
  <c r="H287" i="3"/>
  <c r="C287" i="3"/>
  <c r="L286" i="3"/>
  <c r="K286" i="3"/>
  <c r="J286" i="3"/>
  <c r="I286" i="3"/>
  <c r="G286" i="3"/>
  <c r="F286" i="3"/>
  <c r="E286" i="3"/>
  <c r="D286" i="3"/>
  <c r="I284" i="3"/>
  <c r="I283" i="3" s="1"/>
  <c r="H283" i="3" s="1"/>
  <c r="H285" i="3"/>
  <c r="C285" i="3"/>
  <c r="L284" i="3"/>
  <c r="K284" i="3"/>
  <c r="K283" i="3" s="1"/>
  <c r="J284" i="3"/>
  <c r="J283" i="3" s="1"/>
  <c r="G284" i="3"/>
  <c r="G283" i="3" s="1"/>
  <c r="F284" i="3"/>
  <c r="F283" i="3" s="1"/>
  <c r="E284" i="3"/>
  <c r="D284" i="3"/>
  <c r="L283" i="3"/>
  <c r="E283" i="3"/>
  <c r="D283" i="3"/>
  <c r="C282" i="3"/>
  <c r="L281" i="3"/>
  <c r="K281" i="3"/>
  <c r="J281" i="3"/>
  <c r="G281" i="3"/>
  <c r="F281" i="3"/>
  <c r="E281" i="3"/>
  <c r="C281" i="3" s="1"/>
  <c r="D281" i="3"/>
  <c r="H280" i="3"/>
  <c r="C280" i="3"/>
  <c r="H279" i="3"/>
  <c r="C279" i="3"/>
  <c r="H278" i="3"/>
  <c r="C278" i="3"/>
  <c r="H277" i="3"/>
  <c r="C277" i="3"/>
  <c r="L276" i="3"/>
  <c r="K276" i="3"/>
  <c r="J276" i="3"/>
  <c r="I276" i="3"/>
  <c r="G276" i="3"/>
  <c r="F276" i="3"/>
  <c r="E276" i="3"/>
  <c r="C276" i="3" s="1"/>
  <c r="D276" i="3"/>
  <c r="H275" i="3"/>
  <c r="C275" i="3"/>
  <c r="H274" i="3"/>
  <c r="C274" i="3"/>
  <c r="I272" i="3"/>
  <c r="H273" i="3"/>
  <c r="C273" i="3"/>
  <c r="L272" i="3"/>
  <c r="L270" i="3" s="1"/>
  <c r="L269" i="3" s="1"/>
  <c r="K272" i="3"/>
  <c r="J272" i="3"/>
  <c r="G272" i="3"/>
  <c r="F272" i="3"/>
  <c r="F270" i="3" s="1"/>
  <c r="F269" i="3" s="1"/>
  <c r="E272" i="3"/>
  <c r="D272" i="3"/>
  <c r="H271" i="3"/>
  <c r="C271" i="3"/>
  <c r="K270" i="3"/>
  <c r="H268" i="3"/>
  <c r="C268" i="3"/>
  <c r="H267" i="3"/>
  <c r="C267" i="3"/>
  <c r="H266" i="3"/>
  <c r="C266" i="3"/>
  <c r="H265" i="3"/>
  <c r="C265" i="3"/>
  <c r="L264" i="3"/>
  <c r="K264" i="3"/>
  <c r="J264" i="3"/>
  <c r="I264" i="3"/>
  <c r="H264" i="3" s="1"/>
  <c r="G264" i="3"/>
  <c r="F264" i="3"/>
  <c r="E264" i="3"/>
  <c r="D264" i="3"/>
  <c r="C264" i="3" s="1"/>
  <c r="H263" i="3"/>
  <c r="C263" i="3"/>
  <c r="H262" i="3"/>
  <c r="C262" i="3"/>
  <c r="H261" i="3"/>
  <c r="C261" i="3"/>
  <c r="L260" i="3"/>
  <c r="L259" i="3" s="1"/>
  <c r="K260" i="3"/>
  <c r="J260" i="3"/>
  <c r="J259" i="3" s="1"/>
  <c r="G260" i="3"/>
  <c r="F260" i="3"/>
  <c r="E260" i="3"/>
  <c r="D260" i="3"/>
  <c r="F259" i="3"/>
  <c r="H258" i="3"/>
  <c r="C258" i="3"/>
  <c r="H257" i="3"/>
  <c r="C257" i="3"/>
  <c r="H256" i="3"/>
  <c r="C256" i="3"/>
  <c r="H255" i="3"/>
  <c r="C255" i="3"/>
  <c r="C254" i="3"/>
  <c r="H253" i="3"/>
  <c r="C253" i="3"/>
  <c r="L252" i="3"/>
  <c r="L251" i="3" s="1"/>
  <c r="K252" i="3"/>
  <c r="J252" i="3"/>
  <c r="G252" i="3"/>
  <c r="F252" i="3"/>
  <c r="F251" i="3" s="1"/>
  <c r="E252" i="3"/>
  <c r="D252" i="3"/>
  <c r="K251" i="3"/>
  <c r="J251" i="3"/>
  <c r="G251" i="3"/>
  <c r="E251" i="3"/>
  <c r="D251" i="3"/>
  <c r="H250" i="3"/>
  <c r="C250" i="3"/>
  <c r="H249" i="3"/>
  <c r="C249" i="3"/>
  <c r="C248" i="3"/>
  <c r="H247" i="3"/>
  <c r="C247" i="3"/>
  <c r="L246" i="3"/>
  <c r="K246" i="3"/>
  <c r="J246" i="3"/>
  <c r="G246" i="3"/>
  <c r="F246" i="3"/>
  <c r="E246" i="3"/>
  <c r="D246" i="3"/>
  <c r="H245" i="3"/>
  <c r="C245" i="3"/>
  <c r="H244" i="3"/>
  <c r="C244" i="3"/>
  <c r="H243" i="3"/>
  <c r="C243" i="3"/>
  <c r="H242" i="3"/>
  <c r="C242" i="3"/>
  <c r="H241" i="3"/>
  <c r="C241" i="3"/>
  <c r="H240" i="3"/>
  <c r="C240" i="3"/>
  <c r="H239" i="3"/>
  <c r="C239" i="3"/>
  <c r="L238" i="3"/>
  <c r="K238" i="3"/>
  <c r="J238" i="3"/>
  <c r="I238" i="3"/>
  <c r="G238" i="3"/>
  <c r="F238" i="3"/>
  <c r="E238" i="3"/>
  <c r="D238" i="3"/>
  <c r="H237" i="3"/>
  <c r="C237" i="3"/>
  <c r="H236" i="3"/>
  <c r="C236" i="3"/>
  <c r="L235" i="3"/>
  <c r="K235" i="3"/>
  <c r="J235" i="3"/>
  <c r="I235" i="3"/>
  <c r="G235" i="3"/>
  <c r="F235" i="3"/>
  <c r="E235" i="3"/>
  <c r="D235" i="3"/>
  <c r="I233" i="3"/>
  <c r="H234" i="3"/>
  <c r="C234" i="3"/>
  <c r="L233" i="3"/>
  <c r="K233" i="3"/>
  <c r="J233" i="3"/>
  <c r="G233" i="3"/>
  <c r="G231" i="3" s="1"/>
  <c r="F233" i="3"/>
  <c r="E233" i="3"/>
  <c r="D233" i="3"/>
  <c r="C232" i="3"/>
  <c r="L231" i="3"/>
  <c r="K231" i="3"/>
  <c r="D231" i="3"/>
  <c r="H229" i="3"/>
  <c r="C229" i="3"/>
  <c r="H228" i="3"/>
  <c r="C228" i="3"/>
  <c r="L227" i="3"/>
  <c r="K227" i="3"/>
  <c r="J227" i="3"/>
  <c r="I227" i="3"/>
  <c r="H227" i="3" s="1"/>
  <c r="G227" i="3"/>
  <c r="F227" i="3"/>
  <c r="E227" i="3"/>
  <c r="D227" i="3"/>
  <c r="D204" i="3" s="1"/>
  <c r="H226" i="3"/>
  <c r="C226" i="3"/>
  <c r="H225" i="3"/>
  <c r="C225" i="3"/>
  <c r="H224" i="3"/>
  <c r="C224" i="3"/>
  <c r="H223" i="3"/>
  <c r="C223" i="3"/>
  <c r="H222" i="3"/>
  <c r="C222" i="3"/>
  <c r="H221" i="3"/>
  <c r="C221" i="3"/>
  <c r="H220" i="3"/>
  <c r="C220" i="3"/>
  <c r="H219" i="3"/>
  <c r="C219" i="3"/>
  <c r="H218" i="3"/>
  <c r="C218" i="3"/>
  <c r="H217" i="3"/>
  <c r="C217" i="3"/>
  <c r="L216" i="3"/>
  <c r="K216" i="3"/>
  <c r="J216" i="3"/>
  <c r="G216" i="3"/>
  <c r="G204" i="3" s="1"/>
  <c r="G195" i="3" s="1"/>
  <c r="F216" i="3"/>
  <c r="E216" i="3"/>
  <c r="D216" i="3"/>
  <c r="H215" i="3"/>
  <c r="C215" i="3"/>
  <c r="H214" i="3"/>
  <c r="C214" i="3"/>
  <c r="H213" i="3"/>
  <c r="C213" i="3"/>
  <c r="H212" i="3"/>
  <c r="C212" i="3"/>
  <c r="H211" i="3"/>
  <c r="C211" i="3"/>
  <c r="H210" i="3"/>
  <c r="C210" i="3"/>
  <c r="H209" i="3"/>
  <c r="C209" i="3"/>
  <c r="H208" i="3"/>
  <c r="C208" i="3"/>
  <c r="H207" i="3"/>
  <c r="C207" i="3"/>
  <c r="H206" i="3"/>
  <c r="C206" i="3"/>
  <c r="L205" i="3"/>
  <c r="L204" i="3" s="1"/>
  <c r="K205" i="3"/>
  <c r="J205" i="3"/>
  <c r="J204" i="3" s="1"/>
  <c r="G205" i="3"/>
  <c r="F205" i="3"/>
  <c r="F204" i="3" s="1"/>
  <c r="E205" i="3"/>
  <c r="E204" i="3" s="1"/>
  <c r="D205" i="3"/>
  <c r="K204" i="3"/>
  <c r="H203" i="3"/>
  <c r="C203" i="3"/>
  <c r="H202" i="3"/>
  <c r="C202" i="3"/>
  <c r="H201" i="3"/>
  <c r="C201" i="3"/>
  <c r="H200" i="3"/>
  <c r="C200" i="3"/>
  <c r="H199" i="3"/>
  <c r="C199" i="3"/>
  <c r="L198" i="3"/>
  <c r="L196" i="3" s="1"/>
  <c r="K198" i="3"/>
  <c r="K196" i="3" s="1"/>
  <c r="J198" i="3"/>
  <c r="I198" i="3"/>
  <c r="H198" i="3" s="1"/>
  <c r="G198" i="3"/>
  <c r="G196" i="3" s="1"/>
  <c r="F198" i="3"/>
  <c r="E198" i="3"/>
  <c r="E196" i="3" s="1"/>
  <c r="D198" i="3"/>
  <c r="H197" i="3"/>
  <c r="C197" i="3"/>
  <c r="J196" i="3"/>
  <c r="F196" i="3"/>
  <c r="I192" i="3"/>
  <c r="C193" i="3"/>
  <c r="L192" i="3"/>
  <c r="K192" i="3"/>
  <c r="K191" i="3" s="1"/>
  <c r="K187" i="3" s="1"/>
  <c r="J192" i="3"/>
  <c r="J191" i="3" s="1"/>
  <c r="G192" i="3"/>
  <c r="G191" i="3" s="1"/>
  <c r="F192" i="3"/>
  <c r="F191" i="3" s="1"/>
  <c r="E192" i="3"/>
  <c r="D192" i="3"/>
  <c r="C192" i="3" s="1"/>
  <c r="L191" i="3"/>
  <c r="E191" i="3"/>
  <c r="D191" i="3"/>
  <c r="H190" i="3"/>
  <c r="C190" i="3"/>
  <c r="H189" i="3"/>
  <c r="C189" i="3"/>
  <c r="L188" i="3"/>
  <c r="L187" i="3" s="1"/>
  <c r="K188" i="3"/>
  <c r="J188" i="3"/>
  <c r="I188" i="3"/>
  <c r="G188" i="3"/>
  <c r="F188" i="3"/>
  <c r="E188" i="3"/>
  <c r="E187" i="3" s="1"/>
  <c r="D188" i="3"/>
  <c r="G187" i="3"/>
  <c r="F187" i="3"/>
  <c r="H186" i="3"/>
  <c r="C186" i="3"/>
  <c r="I184" i="3"/>
  <c r="C185" i="3"/>
  <c r="L184" i="3"/>
  <c r="K184" i="3"/>
  <c r="J184" i="3"/>
  <c r="G184" i="3"/>
  <c r="F184" i="3"/>
  <c r="C184" i="3" s="1"/>
  <c r="E184" i="3"/>
  <c r="D184" i="3"/>
  <c r="H183" i="3"/>
  <c r="C183" i="3"/>
  <c r="H182" i="3"/>
  <c r="C182" i="3"/>
  <c r="H181" i="3"/>
  <c r="C181" i="3"/>
  <c r="H180" i="3"/>
  <c r="C180" i="3"/>
  <c r="L179" i="3"/>
  <c r="K179" i="3"/>
  <c r="J179" i="3"/>
  <c r="G179" i="3"/>
  <c r="F179" i="3"/>
  <c r="E179" i="3"/>
  <c r="D179" i="3"/>
  <c r="H178" i="3"/>
  <c r="C178" i="3"/>
  <c r="H177" i="3"/>
  <c r="C177" i="3"/>
  <c r="C176" i="3"/>
  <c r="L175" i="3"/>
  <c r="L174" i="3" s="1"/>
  <c r="K175" i="3"/>
  <c r="K174" i="3" s="1"/>
  <c r="K173" i="3" s="1"/>
  <c r="J175" i="3"/>
  <c r="G175" i="3"/>
  <c r="G174" i="3" s="1"/>
  <c r="F175" i="3"/>
  <c r="E175" i="3"/>
  <c r="D175" i="3"/>
  <c r="D174" i="3" s="1"/>
  <c r="D173" i="3" s="1"/>
  <c r="J174" i="3"/>
  <c r="F174" i="3"/>
  <c r="G173" i="3"/>
  <c r="H172" i="3"/>
  <c r="C172" i="3"/>
  <c r="H171" i="3"/>
  <c r="C171" i="3"/>
  <c r="H170" i="3"/>
  <c r="C170" i="3"/>
  <c r="H169" i="3"/>
  <c r="C169" i="3"/>
  <c r="H168" i="3"/>
  <c r="C168" i="3"/>
  <c r="C167" i="3"/>
  <c r="L166" i="3"/>
  <c r="L165" i="3" s="1"/>
  <c r="K166" i="3"/>
  <c r="K165" i="3" s="1"/>
  <c r="J166" i="3"/>
  <c r="G166" i="3"/>
  <c r="G165" i="3" s="1"/>
  <c r="F166" i="3"/>
  <c r="E166" i="3"/>
  <c r="D166" i="3"/>
  <c r="D165" i="3" s="1"/>
  <c r="J165" i="3"/>
  <c r="F165" i="3"/>
  <c r="E165" i="3"/>
  <c r="H164" i="3"/>
  <c r="C164" i="3"/>
  <c r="H163" i="3"/>
  <c r="C163" i="3"/>
  <c r="H162" i="3"/>
  <c r="C162" i="3"/>
  <c r="C161" i="3"/>
  <c r="L160" i="3"/>
  <c r="K160" i="3"/>
  <c r="J160" i="3"/>
  <c r="G160" i="3"/>
  <c r="F160" i="3"/>
  <c r="E160" i="3"/>
  <c r="D160" i="3"/>
  <c r="C160" i="3" s="1"/>
  <c r="H159" i="3"/>
  <c r="C159" i="3"/>
  <c r="H158" i="3"/>
  <c r="C158" i="3"/>
  <c r="H157" i="3"/>
  <c r="C157" i="3"/>
  <c r="H156" i="3"/>
  <c r="C156" i="3"/>
  <c r="H155" i="3"/>
  <c r="C155" i="3"/>
  <c r="H154" i="3"/>
  <c r="C154" i="3"/>
  <c r="H153" i="3"/>
  <c r="C153" i="3"/>
  <c r="H152" i="3"/>
  <c r="C152" i="3"/>
  <c r="L151" i="3"/>
  <c r="K151" i="3"/>
  <c r="J151" i="3"/>
  <c r="G151" i="3"/>
  <c r="F151" i="3"/>
  <c r="E151" i="3"/>
  <c r="D151" i="3"/>
  <c r="H150" i="3"/>
  <c r="C150" i="3"/>
  <c r="H149" i="3"/>
  <c r="C149" i="3"/>
  <c r="H148" i="3"/>
  <c r="C148" i="3"/>
  <c r="H147" i="3"/>
  <c r="C147" i="3"/>
  <c r="H146" i="3"/>
  <c r="C146" i="3"/>
  <c r="H145" i="3"/>
  <c r="C145" i="3"/>
  <c r="L144" i="3"/>
  <c r="K144" i="3"/>
  <c r="J144" i="3"/>
  <c r="G144" i="3"/>
  <c r="F144" i="3"/>
  <c r="E144" i="3"/>
  <c r="D144" i="3"/>
  <c r="H143" i="3"/>
  <c r="C143" i="3"/>
  <c r="H142" i="3"/>
  <c r="C142" i="3"/>
  <c r="L141" i="3"/>
  <c r="K141" i="3"/>
  <c r="J141" i="3"/>
  <c r="I141" i="3"/>
  <c r="G141" i="3"/>
  <c r="F141" i="3"/>
  <c r="E141" i="3"/>
  <c r="D141" i="3"/>
  <c r="H140" i="3"/>
  <c r="C140" i="3"/>
  <c r="H139" i="3"/>
  <c r="C139" i="3"/>
  <c r="H138" i="3"/>
  <c r="C138" i="3"/>
  <c r="I136" i="3"/>
  <c r="C137" i="3"/>
  <c r="L136" i="3"/>
  <c r="K136" i="3"/>
  <c r="J136" i="3"/>
  <c r="G136" i="3"/>
  <c r="F136" i="3"/>
  <c r="E136" i="3"/>
  <c r="C136" i="3" s="1"/>
  <c r="D136" i="3"/>
  <c r="H135" i="3"/>
  <c r="C135" i="3"/>
  <c r="H134" i="3"/>
  <c r="C134" i="3"/>
  <c r="H133" i="3"/>
  <c r="C133" i="3"/>
  <c r="H132" i="3"/>
  <c r="C132" i="3"/>
  <c r="L131" i="3"/>
  <c r="K131" i="3"/>
  <c r="J131" i="3"/>
  <c r="G131" i="3"/>
  <c r="F131" i="3"/>
  <c r="E131" i="3"/>
  <c r="D131" i="3"/>
  <c r="H129" i="3"/>
  <c r="H128" i="3" s="1"/>
  <c r="C129" i="3"/>
  <c r="L128" i="3"/>
  <c r="K128" i="3"/>
  <c r="J128" i="3"/>
  <c r="G128" i="3"/>
  <c r="F128" i="3"/>
  <c r="E128" i="3"/>
  <c r="D128" i="3"/>
  <c r="C128" i="3"/>
  <c r="H127" i="3"/>
  <c r="C127" i="3"/>
  <c r="H126" i="3"/>
  <c r="C126" i="3"/>
  <c r="H125" i="3"/>
  <c r="C125" i="3"/>
  <c r="H124" i="3"/>
  <c r="C124" i="3"/>
  <c r="H123" i="3"/>
  <c r="C123" i="3"/>
  <c r="L122" i="3"/>
  <c r="K122" i="3"/>
  <c r="J122" i="3"/>
  <c r="G122" i="3"/>
  <c r="F122" i="3"/>
  <c r="E122" i="3"/>
  <c r="D122" i="3"/>
  <c r="H121" i="3"/>
  <c r="C121" i="3"/>
  <c r="H120" i="3"/>
  <c r="C120" i="3"/>
  <c r="H119" i="3"/>
  <c r="C119" i="3"/>
  <c r="H118" i="3"/>
  <c r="C118" i="3"/>
  <c r="H117" i="3"/>
  <c r="C117" i="3"/>
  <c r="L116" i="3"/>
  <c r="K116" i="3"/>
  <c r="J116" i="3"/>
  <c r="G116" i="3"/>
  <c r="F116" i="3"/>
  <c r="E116" i="3"/>
  <c r="C116" i="3" s="1"/>
  <c r="D116" i="3"/>
  <c r="H115" i="3"/>
  <c r="C115" i="3"/>
  <c r="H114" i="3"/>
  <c r="C114" i="3"/>
  <c r="H113" i="3"/>
  <c r="C113" i="3"/>
  <c r="L112" i="3"/>
  <c r="K112" i="3"/>
  <c r="J112" i="3"/>
  <c r="G112" i="3"/>
  <c r="F112" i="3"/>
  <c r="E112" i="3"/>
  <c r="D112" i="3"/>
  <c r="H111" i="3"/>
  <c r="C111" i="3"/>
  <c r="H110" i="3"/>
  <c r="C110" i="3"/>
  <c r="H109" i="3"/>
  <c r="C109" i="3"/>
  <c r="H108" i="3"/>
  <c r="C108" i="3"/>
  <c r="H107" i="3"/>
  <c r="C107" i="3"/>
  <c r="H106" i="3"/>
  <c r="C106" i="3"/>
  <c r="H105" i="3"/>
  <c r="C105" i="3"/>
  <c r="I103" i="3"/>
  <c r="C104" i="3"/>
  <c r="L103" i="3"/>
  <c r="K103" i="3"/>
  <c r="J103" i="3"/>
  <c r="G103" i="3"/>
  <c r="F103" i="3"/>
  <c r="E103" i="3"/>
  <c r="D103" i="3"/>
  <c r="H102" i="3"/>
  <c r="C102" i="3"/>
  <c r="H101" i="3"/>
  <c r="C101" i="3"/>
  <c r="H100" i="3"/>
  <c r="C100" i="3"/>
  <c r="H99" i="3"/>
  <c r="C99" i="3"/>
  <c r="H98" i="3"/>
  <c r="C98" i="3"/>
  <c r="H97" i="3"/>
  <c r="C97" i="3"/>
  <c r="H96" i="3"/>
  <c r="C96" i="3"/>
  <c r="L95" i="3"/>
  <c r="K95" i="3"/>
  <c r="J95" i="3"/>
  <c r="G95" i="3"/>
  <c r="F95" i="3"/>
  <c r="E95" i="3"/>
  <c r="D95" i="3"/>
  <c r="H94" i="3"/>
  <c r="C94" i="3"/>
  <c r="H93" i="3"/>
  <c r="C93" i="3"/>
  <c r="H92" i="3"/>
  <c r="C92" i="3"/>
  <c r="H91" i="3"/>
  <c r="C91" i="3"/>
  <c r="H90" i="3"/>
  <c r="C90" i="3"/>
  <c r="L89" i="3"/>
  <c r="K89" i="3"/>
  <c r="J89" i="3"/>
  <c r="G89" i="3"/>
  <c r="G83" i="3" s="1"/>
  <c r="F89" i="3"/>
  <c r="E89" i="3"/>
  <c r="D89" i="3"/>
  <c r="H88" i="3"/>
  <c r="C88" i="3"/>
  <c r="H87" i="3"/>
  <c r="C87" i="3"/>
  <c r="H86" i="3"/>
  <c r="C86" i="3"/>
  <c r="H85" i="3"/>
  <c r="C85" i="3"/>
  <c r="L84" i="3"/>
  <c r="L83" i="3" s="1"/>
  <c r="K84" i="3"/>
  <c r="K83" i="3" s="1"/>
  <c r="J84" i="3"/>
  <c r="G84" i="3"/>
  <c r="F84" i="3"/>
  <c r="E84" i="3"/>
  <c r="D84" i="3"/>
  <c r="F83" i="3"/>
  <c r="H82" i="3"/>
  <c r="C82" i="3"/>
  <c r="I80" i="3"/>
  <c r="C81" i="3"/>
  <c r="L80" i="3"/>
  <c r="K80" i="3"/>
  <c r="J80" i="3"/>
  <c r="G80" i="3"/>
  <c r="F80" i="3"/>
  <c r="E80" i="3"/>
  <c r="D80" i="3"/>
  <c r="C80" i="3"/>
  <c r="H79" i="3"/>
  <c r="C79" i="3"/>
  <c r="H78" i="3"/>
  <c r="C78" i="3"/>
  <c r="L77" i="3"/>
  <c r="L76" i="3" s="1"/>
  <c r="K77" i="3"/>
  <c r="J77" i="3"/>
  <c r="G77" i="3"/>
  <c r="F77" i="3"/>
  <c r="E77" i="3"/>
  <c r="D77" i="3"/>
  <c r="J76" i="3"/>
  <c r="E76" i="3"/>
  <c r="D76" i="3"/>
  <c r="H74" i="3"/>
  <c r="C74" i="3"/>
  <c r="H73" i="3"/>
  <c r="C73" i="3"/>
  <c r="H72" i="3"/>
  <c r="C72" i="3"/>
  <c r="H71" i="3"/>
  <c r="C71" i="3"/>
  <c r="H70" i="3"/>
  <c r="C70" i="3"/>
  <c r="L69" i="3"/>
  <c r="K69" i="3"/>
  <c r="J69" i="3"/>
  <c r="J67" i="3" s="1"/>
  <c r="G69" i="3"/>
  <c r="F69" i="3"/>
  <c r="F67" i="3" s="1"/>
  <c r="E69" i="3"/>
  <c r="E67" i="3" s="1"/>
  <c r="D69" i="3"/>
  <c r="H68" i="3"/>
  <c r="C68" i="3"/>
  <c r="L67" i="3"/>
  <c r="K67" i="3"/>
  <c r="G67" i="3"/>
  <c r="D67" i="3"/>
  <c r="H66" i="3"/>
  <c r="C66" i="3"/>
  <c r="H65" i="3"/>
  <c r="C65" i="3"/>
  <c r="H64" i="3"/>
  <c r="C64" i="3"/>
  <c r="H63" i="3"/>
  <c r="C63" i="3"/>
  <c r="H62" i="3"/>
  <c r="C62" i="3"/>
  <c r="H61" i="3"/>
  <c r="C61" i="3"/>
  <c r="H60" i="3"/>
  <c r="C60" i="3"/>
  <c r="H59" i="3"/>
  <c r="C59" i="3"/>
  <c r="L58" i="3"/>
  <c r="K58" i="3"/>
  <c r="J58" i="3"/>
  <c r="I58" i="3"/>
  <c r="G58" i="3"/>
  <c r="F58" i="3"/>
  <c r="E58" i="3"/>
  <c r="D58" i="3"/>
  <c r="H57" i="3"/>
  <c r="C57" i="3"/>
  <c r="H56" i="3"/>
  <c r="C56" i="3"/>
  <c r="L55" i="3"/>
  <c r="K55" i="3"/>
  <c r="J55" i="3"/>
  <c r="J54" i="3" s="1"/>
  <c r="I55" i="3"/>
  <c r="G55" i="3"/>
  <c r="F55" i="3"/>
  <c r="F54" i="3" s="1"/>
  <c r="F53" i="3" s="1"/>
  <c r="E55" i="3"/>
  <c r="E54" i="3" s="1"/>
  <c r="D55" i="3"/>
  <c r="L54" i="3"/>
  <c r="L53" i="3" s="1"/>
  <c r="K54" i="3"/>
  <c r="K53" i="3" s="1"/>
  <c r="G54" i="3"/>
  <c r="G53" i="3" s="1"/>
  <c r="D54" i="3"/>
  <c r="D53" i="3" s="1"/>
  <c r="H47" i="3"/>
  <c r="C47" i="3"/>
  <c r="H46" i="3"/>
  <c r="C46" i="3"/>
  <c r="L45" i="3"/>
  <c r="H45" i="3" s="1"/>
  <c r="G45" i="3"/>
  <c r="C45" i="3"/>
  <c r="H44" i="3"/>
  <c r="C44" i="3"/>
  <c r="K43" i="3"/>
  <c r="J43" i="3"/>
  <c r="I43" i="3"/>
  <c r="F43" i="3"/>
  <c r="E43" i="3"/>
  <c r="D43" i="3"/>
  <c r="C43" i="3" s="1"/>
  <c r="H42" i="3"/>
  <c r="C42" i="3"/>
  <c r="I41" i="3"/>
  <c r="H41" i="3" s="1"/>
  <c r="D41" i="3"/>
  <c r="C41" i="3" s="1"/>
  <c r="H40" i="3"/>
  <c r="C40" i="3"/>
  <c r="H39" i="3"/>
  <c r="C39" i="3"/>
  <c r="H38" i="3"/>
  <c r="C38" i="3"/>
  <c r="H37" i="3"/>
  <c r="C37" i="3"/>
  <c r="K36" i="3"/>
  <c r="H36" i="3" s="1"/>
  <c r="F36" i="3"/>
  <c r="C36" i="3"/>
  <c r="H35" i="3"/>
  <c r="C35" i="3"/>
  <c r="H34" i="3"/>
  <c r="C34" i="3"/>
  <c r="K33" i="3"/>
  <c r="H33" i="3" s="1"/>
  <c r="F33" i="3"/>
  <c r="C33" i="3" s="1"/>
  <c r="H32" i="3"/>
  <c r="C32" i="3"/>
  <c r="K31" i="3"/>
  <c r="H31" i="3" s="1"/>
  <c r="F31" i="3"/>
  <c r="C31" i="3" s="1"/>
  <c r="H30" i="3"/>
  <c r="C30" i="3"/>
  <c r="H29" i="3"/>
  <c r="C29" i="3"/>
  <c r="H28" i="3"/>
  <c r="C28" i="3"/>
  <c r="K27" i="3"/>
  <c r="H27" i="3" s="1"/>
  <c r="F27" i="3"/>
  <c r="C27" i="3" s="1"/>
  <c r="H25" i="3"/>
  <c r="C25" i="3"/>
  <c r="C24" i="3"/>
  <c r="H23" i="3"/>
  <c r="C23" i="3"/>
  <c r="H22" i="3"/>
  <c r="C22" i="3"/>
  <c r="L21" i="3"/>
  <c r="K21" i="3"/>
  <c r="K292" i="3" s="1"/>
  <c r="K291" i="3" s="1"/>
  <c r="J21" i="3"/>
  <c r="J292" i="3" s="1"/>
  <c r="J291" i="3" s="1"/>
  <c r="I21" i="3"/>
  <c r="I292" i="3" s="1"/>
  <c r="I291" i="3" s="1"/>
  <c r="G21" i="3"/>
  <c r="G20" i="3" s="1"/>
  <c r="F21" i="3"/>
  <c r="F292" i="3" s="1"/>
  <c r="F291" i="3" s="1"/>
  <c r="E21" i="3"/>
  <c r="D21" i="3"/>
  <c r="D292" i="3" s="1"/>
  <c r="D291" i="3" s="1"/>
  <c r="L20" i="3"/>
  <c r="D20" i="3"/>
  <c r="L54" i="4" l="1"/>
  <c r="L53" i="4" s="1"/>
  <c r="H80" i="4"/>
  <c r="C89" i="4"/>
  <c r="K83" i="4"/>
  <c r="G83" i="4"/>
  <c r="G75" i="4" s="1"/>
  <c r="C112" i="4"/>
  <c r="I130" i="4"/>
  <c r="K130" i="4"/>
  <c r="H160" i="4"/>
  <c r="D187" i="4"/>
  <c r="C192" i="4"/>
  <c r="I231" i="4"/>
  <c r="H231" i="4" s="1"/>
  <c r="E251" i="4"/>
  <c r="C251" i="4" s="1"/>
  <c r="F259" i="4"/>
  <c r="F230" i="4" s="1"/>
  <c r="G259" i="4"/>
  <c r="H276" i="4"/>
  <c r="D283" i="4"/>
  <c r="C283" i="4" s="1"/>
  <c r="H175" i="4"/>
  <c r="L187" i="4"/>
  <c r="C238" i="4"/>
  <c r="F20" i="4"/>
  <c r="J292" i="4"/>
  <c r="J291" i="4" s="1"/>
  <c r="D67" i="4"/>
  <c r="E76" i="4"/>
  <c r="E75" i="4" s="1"/>
  <c r="E52" i="4" s="1"/>
  <c r="L83" i="4"/>
  <c r="L75" i="4" s="1"/>
  <c r="L52" i="4" s="1"/>
  <c r="L51" i="4" s="1"/>
  <c r="L50" i="4" s="1"/>
  <c r="H103" i="4"/>
  <c r="H122" i="4"/>
  <c r="E130" i="4"/>
  <c r="C141" i="4"/>
  <c r="E187" i="4"/>
  <c r="D196" i="4"/>
  <c r="H233" i="4"/>
  <c r="H246" i="4"/>
  <c r="F26" i="4"/>
  <c r="C26" i="4" s="1"/>
  <c r="I53" i="4"/>
  <c r="K54" i="4"/>
  <c r="K53" i="4" s="1"/>
  <c r="G53" i="4"/>
  <c r="H136" i="4"/>
  <c r="H151" i="4"/>
  <c r="H179" i="4"/>
  <c r="G195" i="4"/>
  <c r="H227" i="4"/>
  <c r="C233" i="4"/>
  <c r="H264" i="4"/>
  <c r="D270" i="4"/>
  <c r="D269" i="4" s="1"/>
  <c r="H281" i="4"/>
  <c r="L292" i="3"/>
  <c r="L291" i="3" s="1"/>
  <c r="E20" i="3"/>
  <c r="C77" i="3"/>
  <c r="H80" i="3"/>
  <c r="C89" i="3"/>
  <c r="L130" i="3"/>
  <c r="L75" i="3" s="1"/>
  <c r="F130" i="3"/>
  <c r="L173" i="3"/>
  <c r="J231" i="3"/>
  <c r="E259" i="3"/>
  <c r="E270" i="3"/>
  <c r="E269" i="3" s="1"/>
  <c r="J270" i="3"/>
  <c r="J269" i="3" s="1"/>
  <c r="K130" i="3"/>
  <c r="F26" i="3"/>
  <c r="C26" i="3" s="1"/>
  <c r="K26" i="3"/>
  <c r="C67" i="3"/>
  <c r="J83" i="3"/>
  <c r="C112" i="3"/>
  <c r="G130" i="3"/>
  <c r="C141" i="3"/>
  <c r="H141" i="3"/>
  <c r="F195" i="3"/>
  <c r="K195" i="3"/>
  <c r="E231" i="3"/>
  <c r="E230" i="3" s="1"/>
  <c r="H233" i="3"/>
  <c r="C252" i="3"/>
  <c r="K269" i="3"/>
  <c r="H272" i="3"/>
  <c r="G270" i="3"/>
  <c r="G269" i="3" s="1"/>
  <c r="C286" i="3"/>
  <c r="C293" i="3"/>
  <c r="E174" i="3"/>
  <c r="E173" i="3" s="1"/>
  <c r="H43" i="3"/>
  <c r="C55" i="3"/>
  <c r="H55" i="3"/>
  <c r="C58" i="3"/>
  <c r="H58" i="3"/>
  <c r="F76" i="3"/>
  <c r="F75" i="3" s="1"/>
  <c r="C95" i="3"/>
  <c r="C103" i="3"/>
  <c r="H103" i="3"/>
  <c r="C131" i="3"/>
  <c r="J130" i="3"/>
  <c r="H136" i="3"/>
  <c r="J187" i="3"/>
  <c r="H192" i="3"/>
  <c r="I196" i="3"/>
  <c r="H196" i="3" s="1"/>
  <c r="L195" i="3"/>
  <c r="C204" i="3"/>
  <c r="L230" i="3"/>
  <c r="C235" i="3"/>
  <c r="H235" i="3"/>
  <c r="H238" i="3"/>
  <c r="C251" i="3"/>
  <c r="H276" i="3"/>
  <c r="H26" i="3"/>
  <c r="C54" i="3"/>
  <c r="E53" i="3"/>
  <c r="J53" i="3"/>
  <c r="F231" i="3"/>
  <c r="C233" i="3"/>
  <c r="H282" i="3"/>
  <c r="I281" i="3"/>
  <c r="H281" i="3" s="1"/>
  <c r="F130" i="4"/>
  <c r="C144" i="4"/>
  <c r="C293" i="4"/>
  <c r="C291" i="4" s="1"/>
  <c r="C21" i="3"/>
  <c r="C292" i="3" s="1"/>
  <c r="C69" i="3"/>
  <c r="K76" i="3"/>
  <c r="K75" i="3" s="1"/>
  <c r="K52" i="3" s="1"/>
  <c r="I77" i="3"/>
  <c r="I89" i="3"/>
  <c r="H89" i="3" s="1"/>
  <c r="I112" i="3"/>
  <c r="H112" i="3" s="1"/>
  <c r="C122" i="3"/>
  <c r="D130" i="3"/>
  <c r="E130" i="3"/>
  <c r="I131" i="3"/>
  <c r="C166" i="3"/>
  <c r="J173" i="3"/>
  <c r="C191" i="3"/>
  <c r="J195" i="3"/>
  <c r="C198" i="3"/>
  <c r="D196" i="3"/>
  <c r="L194" i="3"/>
  <c r="C216" i="3"/>
  <c r="I216" i="3"/>
  <c r="H216" i="3" s="1"/>
  <c r="H232" i="3"/>
  <c r="H254" i="3"/>
  <c r="I252" i="3"/>
  <c r="J20" i="3"/>
  <c r="H21" i="3"/>
  <c r="I54" i="3"/>
  <c r="G76" i="3"/>
  <c r="H81" i="3"/>
  <c r="C84" i="3"/>
  <c r="I95" i="3"/>
  <c r="H95" i="3" s="1"/>
  <c r="I122" i="3"/>
  <c r="H122" i="3" s="1"/>
  <c r="I128" i="3"/>
  <c r="H137" i="3"/>
  <c r="C144" i="3"/>
  <c r="I144" i="3"/>
  <c r="H144" i="3" s="1"/>
  <c r="C151" i="3"/>
  <c r="I151" i="3"/>
  <c r="H151" i="3" s="1"/>
  <c r="C165" i="3"/>
  <c r="C175" i="3"/>
  <c r="C179" i="3"/>
  <c r="H185" i="3"/>
  <c r="E195" i="3"/>
  <c r="E194" i="3" s="1"/>
  <c r="J230" i="3"/>
  <c r="C238" i="3"/>
  <c r="C260" i="3"/>
  <c r="D259" i="3"/>
  <c r="G292" i="3"/>
  <c r="G291" i="3" s="1"/>
  <c r="H272" i="4"/>
  <c r="K270" i="4"/>
  <c r="H161" i="3"/>
  <c r="I160" i="3"/>
  <c r="H160" i="3" s="1"/>
  <c r="H176" i="3"/>
  <c r="I175" i="3"/>
  <c r="I191" i="3"/>
  <c r="H191" i="3" s="1"/>
  <c r="C84" i="4"/>
  <c r="D83" i="4"/>
  <c r="K20" i="3"/>
  <c r="E292" i="3"/>
  <c r="E291" i="3" s="1"/>
  <c r="I69" i="3"/>
  <c r="H69" i="3" s="1"/>
  <c r="D83" i="3"/>
  <c r="E83" i="3"/>
  <c r="E75" i="3" s="1"/>
  <c r="E289" i="3" s="1"/>
  <c r="I84" i="3"/>
  <c r="H104" i="3"/>
  <c r="I116" i="3"/>
  <c r="H116" i="3" s="1"/>
  <c r="H167" i="3"/>
  <c r="I166" i="3"/>
  <c r="F173" i="3"/>
  <c r="C173" i="3" s="1"/>
  <c r="I179" i="3"/>
  <c r="H179" i="3" s="1"/>
  <c r="H184" i="3"/>
  <c r="C188" i="3"/>
  <c r="D187" i="3"/>
  <c r="C187" i="3" s="1"/>
  <c r="H188" i="3"/>
  <c r="H193" i="3"/>
  <c r="C205" i="3"/>
  <c r="I205" i="3"/>
  <c r="C227" i="3"/>
  <c r="I292" i="4"/>
  <c r="I291" i="4" s="1"/>
  <c r="H21" i="4"/>
  <c r="C175" i="4"/>
  <c r="D174" i="4"/>
  <c r="C283" i="3"/>
  <c r="E292" i="4"/>
  <c r="E291" i="4" s="1"/>
  <c r="E20" i="4"/>
  <c r="F53" i="4"/>
  <c r="C67" i="4"/>
  <c r="F76" i="4"/>
  <c r="C77" i="4"/>
  <c r="K75" i="4"/>
  <c r="F165" i="4"/>
  <c r="C165" i="4" s="1"/>
  <c r="C166" i="4"/>
  <c r="G270" i="4"/>
  <c r="C246" i="3"/>
  <c r="H248" i="3"/>
  <c r="I246" i="3"/>
  <c r="H246" i="3" s="1"/>
  <c r="K259" i="3"/>
  <c r="K230" i="3" s="1"/>
  <c r="K289" i="3" s="1"/>
  <c r="I260" i="3"/>
  <c r="C58" i="4"/>
  <c r="D54" i="4"/>
  <c r="J83" i="4"/>
  <c r="H188" i="4"/>
  <c r="F195" i="4"/>
  <c r="C196" i="4"/>
  <c r="G230" i="4"/>
  <c r="G259" i="3"/>
  <c r="G230" i="3" s="1"/>
  <c r="G194" i="3" s="1"/>
  <c r="I270" i="3"/>
  <c r="C272" i="3"/>
  <c r="D270" i="3"/>
  <c r="C284" i="3"/>
  <c r="H284" i="3"/>
  <c r="H286" i="3"/>
  <c r="C291" i="3"/>
  <c r="G292" i="4"/>
  <c r="G291" i="4" s="1"/>
  <c r="C205" i="4"/>
  <c r="D204" i="4"/>
  <c r="H216" i="4"/>
  <c r="K204" i="4"/>
  <c r="H204" i="4" s="1"/>
  <c r="I230" i="4"/>
  <c r="C235" i="4"/>
  <c r="E231" i="4"/>
  <c r="K251" i="4"/>
  <c r="H251" i="4" s="1"/>
  <c r="H252" i="4"/>
  <c r="L20" i="4"/>
  <c r="K26" i="4"/>
  <c r="H55" i="4"/>
  <c r="J54" i="4"/>
  <c r="E83" i="4"/>
  <c r="I83" i="4"/>
  <c r="G173" i="4"/>
  <c r="E174" i="4"/>
  <c r="E173" i="4" s="1"/>
  <c r="I174" i="4"/>
  <c r="F187" i="4"/>
  <c r="K187" i="4"/>
  <c r="E204" i="4"/>
  <c r="E195" i="4" s="1"/>
  <c r="H286" i="4"/>
  <c r="C21" i="4"/>
  <c r="C292" i="4" s="1"/>
  <c r="H69" i="4"/>
  <c r="C80" i="4"/>
  <c r="H95" i="4"/>
  <c r="C122" i="4"/>
  <c r="C131" i="4"/>
  <c r="D130" i="4"/>
  <c r="C130" i="4" s="1"/>
  <c r="H131" i="4"/>
  <c r="L130" i="4"/>
  <c r="C151" i="4"/>
  <c r="H184" i="4"/>
  <c r="C188" i="4"/>
  <c r="G187" i="4"/>
  <c r="H192" i="4"/>
  <c r="J191" i="4"/>
  <c r="H191" i="4" s="1"/>
  <c r="H198" i="4"/>
  <c r="C227" i="4"/>
  <c r="K231" i="4"/>
  <c r="H238" i="4"/>
  <c r="C259" i="4"/>
  <c r="H283" i="4"/>
  <c r="H284" i="4"/>
  <c r="H67" i="4"/>
  <c r="I75" i="4"/>
  <c r="H77" i="4"/>
  <c r="J76" i="4"/>
  <c r="H76" i="4" s="1"/>
  <c r="H89" i="4"/>
  <c r="C116" i="4"/>
  <c r="H130" i="4"/>
  <c r="H144" i="4"/>
  <c r="H166" i="4"/>
  <c r="J165" i="4"/>
  <c r="H165" i="4" s="1"/>
  <c r="C179" i="4"/>
  <c r="C191" i="4"/>
  <c r="I194" i="4"/>
  <c r="H196" i="4"/>
  <c r="J195" i="4"/>
  <c r="J194" i="4" s="1"/>
  <c r="K259" i="4"/>
  <c r="H259" i="4" s="1"/>
  <c r="H260" i="4"/>
  <c r="C83" i="4" l="1"/>
  <c r="K52" i="4"/>
  <c r="G52" i="4"/>
  <c r="F194" i="4"/>
  <c r="F75" i="4"/>
  <c r="F52" i="4" s="1"/>
  <c r="F51" i="4" s="1"/>
  <c r="C187" i="4"/>
  <c r="H83" i="4"/>
  <c r="H292" i="4"/>
  <c r="H291" i="4" s="1"/>
  <c r="L289" i="3"/>
  <c r="L52" i="3"/>
  <c r="L51" i="3" s="1"/>
  <c r="C174" i="3"/>
  <c r="C259" i="3"/>
  <c r="G75" i="3"/>
  <c r="G52" i="3" s="1"/>
  <c r="G51" i="3" s="1"/>
  <c r="G50" i="3" s="1"/>
  <c r="F20" i="3"/>
  <c r="C20" i="3" s="1"/>
  <c r="J75" i="3"/>
  <c r="J289" i="3" s="1"/>
  <c r="G290" i="3"/>
  <c r="C231" i="4"/>
  <c r="E230" i="4"/>
  <c r="J187" i="4"/>
  <c r="H187" i="4" s="1"/>
  <c r="C54" i="4"/>
  <c r="D53" i="4"/>
  <c r="G289" i="3"/>
  <c r="K195" i="4"/>
  <c r="D75" i="3"/>
  <c r="C83" i="3"/>
  <c r="K269" i="4"/>
  <c r="H270" i="4"/>
  <c r="I251" i="3"/>
  <c r="H251" i="3" s="1"/>
  <c r="H252" i="3"/>
  <c r="C196" i="3"/>
  <c r="D195" i="3"/>
  <c r="C130" i="3"/>
  <c r="H77" i="3"/>
  <c r="I76" i="3"/>
  <c r="F230" i="3"/>
  <c r="C231" i="3"/>
  <c r="I187" i="3"/>
  <c r="H187" i="3" s="1"/>
  <c r="K194" i="3"/>
  <c r="K51" i="3" s="1"/>
  <c r="F289" i="4"/>
  <c r="J75" i="4"/>
  <c r="H75" i="4" s="1"/>
  <c r="H174" i="4"/>
  <c r="I173" i="4"/>
  <c r="L290" i="4"/>
  <c r="H270" i="3"/>
  <c r="I269" i="3"/>
  <c r="I259" i="3"/>
  <c r="H259" i="3" s="1"/>
  <c r="H260" i="3"/>
  <c r="C174" i="4"/>
  <c r="D173" i="4"/>
  <c r="C173" i="4" s="1"/>
  <c r="C76" i="3"/>
  <c r="H175" i="3"/>
  <c r="I174" i="3"/>
  <c r="L289" i="4"/>
  <c r="I67" i="3"/>
  <c r="H67" i="3" s="1"/>
  <c r="D230" i="3"/>
  <c r="C230" i="3" s="1"/>
  <c r="F52" i="3"/>
  <c r="D269" i="3"/>
  <c r="C270" i="3"/>
  <c r="H205" i="3"/>
  <c r="I204" i="3"/>
  <c r="H292" i="3"/>
  <c r="H291" i="3" s="1"/>
  <c r="C76" i="4"/>
  <c r="E52" i="3"/>
  <c r="E51" i="3" s="1"/>
  <c r="K230" i="4"/>
  <c r="H230" i="4" s="1"/>
  <c r="H54" i="4"/>
  <c r="J53" i="4"/>
  <c r="K20" i="4"/>
  <c r="H26" i="4"/>
  <c r="C204" i="4"/>
  <c r="D195" i="4"/>
  <c r="G269" i="4"/>
  <c r="C270" i="4"/>
  <c r="I165" i="3"/>
  <c r="H165" i="3" s="1"/>
  <c r="H166" i="3"/>
  <c r="I83" i="3"/>
  <c r="H83" i="3" s="1"/>
  <c r="H84" i="3"/>
  <c r="H54" i="3"/>
  <c r="I231" i="3"/>
  <c r="J194" i="3"/>
  <c r="I130" i="3"/>
  <c r="H130" i="3" s="1"/>
  <c r="H131" i="3"/>
  <c r="D75" i="4"/>
  <c r="C75" i="4" s="1"/>
  <c r="C53" i="3"/>
  <c r="L50" i="3" l="1"/>
  <c r="L290" i="3"/>
  <c r="J52" i="3"/>
  <c r="J51" i="3" s="1"/>
  <c r="K50" i="3"/>
  <c r="K290" i="3"/>
  <c r="C53" i="4"/>
  <c r="D52" i="4"/>
  <c r="H269" i="4"/>
  <c r="K289" i="4"/>
  <c r="C230" i="4"/>
  <c r="E289" i="4"/>
  <c r="G289" i="4"/>
  <c r="C269" i="4"/>
  <c r="G194" i="4"/>
  <c r="G51" i="4" s="1"/>
  <c r="J290" i="3"/>
  <c r="J50" i="3"/>
  <c r="I53" i="3"/>
  <c r="C195" i="4"/>
  <c r="D194" i="4"/>
  <c r="D289" i="4"/>
  <c r="E194" i="4"/>
  <c r="E51" i="4" s="1"/>
  <c r="H204" i="3"/>
  <c r="I195" i="3"/>
  <c r="H174" i="3"/>
  <c r="I173" i="3"/>
  <c r="H173" i="3" s="1"/>
  <c r="C75" i="3"/>
  <c r="D52" i="3"/>
  <c r="H231" i="3"/>
  <c r="I230" i="3"/>
  <c r="H230" i="3" s="1"/>
  <c r="J52" i="4"/>
  <c r="J51" i="4" s="1"/>
  <c r="H53" i="4"/>
  <c r="J289" i="4"/>
  <c r="H173" i="4"/>
  <c r="I289" i="4"/>
  <c r="I75" i="3"/>
  <c r="H75" i="3" s="1"/>
  <c r="H76" i="3"/>
  <c r="C269" i="3"/>
  <c r="D289" i="3"/>
  <c r="H269" i="3"/>
  <c r="F50" i="4"/>
  <c r="F290" i="4"/>
  <c r="E290" i="3"/>
  <c r="E50" i="3"/>
  <c r="F289" i="3"/>
  <c r="F194" i="3"/>
  <c r="F51" i="3" s="1"/>
  <c r="D194" i="3"/>
  <c r="C195" i="3"/>
  <c r="K194" i="4"/>
  <c r="H195" i="4"/>
  <c r="I52" i="4"/>
  <c r="C289" i="4" l="1"/>
  <c r="F50" i="3"/>
  <c r="F290" i="3"/>
  <c r="J290" i="4"/>
  <c r="J50" i="4"/>
  <c r="H195" i="3"/>
  <c r="H289" i="3" s="1"/>
  <c r="I194" i="3"/>
  <c r="H194" i="3" s="1"/>
  <c r="C194" i="4"/>
  <c r="C52" i="4"/>
  <c r="D51" i="4"/>
  <c r="H194" i="4"/>
  <c r="K51" i="4"/>
  <c r="C289" i="3"/>
  <c r="G50" i="4"/>
  <c r="G290" i="4"/>
  <c r="I289" i="3"/>
  <c r="E290" i="4"/>
  <c r="E50" i="4"/>
  <c r="H53" i="3"/>
  <c r="I52" i="3"/>
  <c r="I51" i="4"/>
  <c r="H52" i="4"/>
  <c r="C194" i="3"/>
  <c r="D51" i="3"/>
  <c r="C52" i="3"/>
  <c r="H289" i="4"/>
  <c r="D290" i="3" l="1"/>
  <c r="C290" i="3" s="1"/>
  <c r="C51" i="3"/>
  <c r="D50" i="3"/>
  <c r="C50" i="3" s="1"/>
  <c r="I24" i="4"/>
  <c r="I290" i="4" s="1"/>
  <c r="H290" i="4" s="1"/>
  <c r="H51" i="4"/>
  <c r="I50" i="4"/>
  <c r="H50" i="4" s="1"/>
  <c r="I51" i="3"/>
  <c r="H52" i="3"/>
  <c r="K50" i="4"/>
  <c r="K290" i="4"/>
  <c r="D290" i="4"/>
  <c r="C290" i="4" s="1"/>
  <c r="D50" i="4"/>
  <c r="C50" i="4" s="1"/>
  <c r="D24" i="4"/>
  <c r="C51" i="4"/>
  <c r="H51" i="3" l="1"/>
  <c r="I50" i="3"/>
  <c r="H50" i="3" s="1"/>
  <c r="I24" i="3"/>
  <c r="I290" i="3" s="1"/>
  <c r="H290" i="3" s="1"/>
  <c r="C24" i="4"/>
  <c r="D20" i="4"/>
  <c r="C20" i="4" s="1"/>
  <c r="H24" i="4"/>
  <c r="I20" i="4"/>
  <c r="H20" i="4" s="1"/>
  <c r="H24" i="3" l="1"/>
  <c r="I20" i="3"/>
  <c r="H20" i="3" s="1"/>
  <c r="H301" i="2" l="1"/>
  <c r="C301" i="2"/>
  <c r="H300" i="2"/>
  <c r="C300" i="2"/>
  <c r="H299" i="2"/>
  <c r="C299" i="2"/>
  <c r="H298" i="2"/>
  <c r="C298" i="2"/>
  <c r="H297" i="2"/>
  <c r="C297" i="2"/>
  <c r="H296" i="2"/>
  <c r="C296" i="2"/>
  <c r="H295" i="2"/>
  <c r="C295" i="2"/>
  <c r="H294" i="2"/>
  <c r="H293" i="2" s="1"/>
  <c r="C294" i="2"/>
  <c r="L293" i="2"/>
  <c r="K293" i="2"/>
  <c r="J293" i="2"/>
  <c r="I293" i="2"/>
  <c r="G293" i="2"/>
  <c r="F293" i="2"/>
  <c r="E293" i="2"/>
  <c r="D293" i="2"/>
  <c r="H288" i="2"/>
  <c r="C288" i="2"/>
  <c r="H287" i="2"/>
  <c r="C287" i="2"/>
  <c r="L286" i="2"/>
  <c r="K286" i="2"/>
  <c r="J286" i="2"/>
  <c r="I286" i="2"/>
  <c r="G286" i="2"/>
  <c r="F286" i="2"/>
  <c r="E286" i="2"/>
  <c r="D286" i="2"/>
  <c r="I284" i="2"/>
  <c r="H285" i="2"/>
  <c r="C285" i="2"/>
  <c r="L284" i="2"/>
  <c r="K284" i="2"/>
  <c r="K283" i="2" s="1"/>
  <c r="J284" i="2"/>
  <c r="J283" i="2" s="1"/>
  <c r="G284" i="2"/>
  <c r="G283" i="2" s="1"/>
  <c r="F284" i="2"/>
  <c r="E284" i="2"/>
  <c r="D284" i="2"/>
  <c r="D283" i="2" s="1"/>
  <c r="L283" i="2"/>
  <c r="E283" i="2"/>
  <c r="H282" i="2"/>
  <c r="C282" i="2"/>
  <c r="L281" i="2"/>
  <c r="K281" i="2"/>
  <c r="J281" i="2"/>
  <c r="I281" i="2"/>
  <c r="H281" i="2" s="1"/>
  <c r="G281" i="2"/>
  <c r="F281" i="2"/>
  <c r="E281" i="2"/>
  <c r="D281" i="2"/>
  <c r="H280" i="2"/>
  <c r="C280" i="2"/>
  <c r="H279" i="2"/>
  <c r="C279" i="2"/>
  <c r="H278" i="2"/>
  <c r="C278" i="2"/>
  <c r="C277" i="2"/>
  <c r="L276" i="2"/>
  <c r="L270" i="2" s="1"/>
  <c r="L269" i="2" s="1"/>
  <c r="K276" i="2"/>
  <c r="J276" i="2"/>
  <c r="G276" i="2"/>
  <c r="F276" i="2"/>
  <c r="C276" i="2" s="1"/>
  <c r="E276" i="2"/>
  <c r="D276" i="2"/>
  <c r="H275" i="2"/>
  <c r="C275" i="2"/>
  <c r="H274" i="2"/>
  <c r="C274" i="2"/>
  <c r="H273" i="2"/>
  <c r="C273" i="2"/>
  <c r="L272" i="2"/>
  <c r="K272" i="2"/>
  <c r="J272" i="2"/>
  <c r="J270" i="2" s="1"/>
  <c r="J269" i="2" s="1"/>
  <c r="G272" i="2"/>
  <c r="F272" i="2"/>
  <c r="E272" i="2"/>
  <c r="E270" i="2" s="1"/>
  <c r="D272" i="2"/>
  <c r="D270" i="2" s="1"/>
  <c r="D269" i="2" s="1"/>
  <c r="C271" i="2"/>
  <c r="K270" i="2"/>
  <c r="K269" i="2" s="1"/>
  <c r="G270" i="2"/>
  <c r="G269" i="2" s="1"/>
  <c r="H268" i="2"/>
  <c r="C268" i="2"/>
  <c r="H267" i="2"/>
  <c r="C267" i="2"/>
  <c r="H266" i="2"/>
  <c r="C266" i="2"/>
  <c r="C265" i="2"/>
  <c r="L264" i="2"/>
  <c r="K264" i="2"/>
  <c r="J264" i="2"/>
  <c r="G264" i="2"/>
  <c r="F264" i="2"/>
  <c r="E264" i="2"/>
  <c r="D264" i="2"/>
  <c r="C264" i="2" s="1"/>
  <c r="H263" i="2"/>
  <c r="C263" i="2"/>
  <c r="H262" i="2"/>
  <c r="C262" i="2"/>
  <c r="H261" i="2"/>
  <c r="C261" i="2"/>
  <c r="L260" i="2"/>
  <c r="L259" i="2" s="1"/>
  <c r="K260" i="2"/>
  <c r="J260" i="2"/>
  <c r="G260" i="2"/>
  <c r="G259" i="2" s="1"/>
  <c r="F260" i="2"/>
  <c r="E260" i="2"/>
  <c r="D260" i="2"/>
  <c r="E259" i="2"/>
  <c r="H258" i="2"/>
  <c r="C258" i="2"/>
  <c r="H257" i="2"/>
  <c r="C257" i="2"/>
  <c r="C256" i="2"/>
  <c r="H255" i="2"/>
  <c r="C255" i="2"/>
  <c r="H254" i="2"/>
  <c r="C254" i="2"/>
  <c r="H253" i="2"/>
  <c r="C253" i="2"/>
  <c r="L252" i="2"/>
  <c r="L251" i="2" s="1"/>
  <c r="K252" i="2"/>
  <c r="J252" i="2"/>
  <c r="J251" i="2" s="1"/>
  <c r="G252" i="2"/>
  <c r="G251" i="2" s="1"/>
  <c r="F252" i="2"/>
  <c r="E252" i="2"/>
  <c r="E251" i="2" s="1"/>
  <c r="D252" i="2"/>
  <c r="K251" i="2"/>
  <c r="F251" i="2"/>
  <c r="C250" i="2"/>
  <c r="H249" i="2"/>
  <c r="C249" i="2"/>
  <c r="H248" i="2"/>
  <c r="C248" i="2"/>
  <c r="H247" i="2"/>
  <c r="C247" i="2"/>
  <c r="L246" i="2"/>
  <c r="K246" i="2"/>
  <c r="J246" i="2"/>
  <c r="G246" i="2"/>
  <c r="F246" i="2"/>
  <c r="E246" i="2"/>
  <c r="D246" i="2"/>
  <c r="H245" i="2"/>
  <c r="C245" i="2"/>
  <c r="H244" i="2"/>
  <c r="C244" i="2"/>
  <c r="H243" i="2"/>
  <c r="C243" i="2"/>
  <c r="H242" i="2"/>
  <c r="C242" i="2"/>
  <c r="H241" i="2"/>
  <c r="C241" i="2"/>
  <c r="H240" i="2"/>
  <c r="C240" i="2"/>
  <c r="C239" i="2"/>
  <c r="L238" i="2"/>
  <c r="K238" i="2"/>
  <c r="J238" i="2"/>
  <c r="G238" i="2"/>
  <c r="F238" i="2"/>
  <c r="E238" i="2"/>
  <c r="C238" i="2" s="1"/>
  <c r="D238" i="2"/>
  <c r="H237" i="2"/>
  <c r="C237" i="2"/>
  <c r="C236" i="2"/>
  <c r="L235" i="2"/>
  <c r="K235" i="2"/>
  <c r="J235" i="2"/>
  <c r="J231" i="2" s="1"/>
  <c r="G235" i="2"/>
  <c r="F235" i="2"/>
  <c r="E235" i="2"/>
  <c r="D235" i="2"/>
  <c r="C235" i="2" s="1"/>
  <c r="H234" i="2"/>
  <c r="C234" i="2"/>
  <c r="L233" i="2"/>
  <c r="L231" i="2" s="1"/>
  <c r="K233" i="2"/>
  <c r="J233" i="2"/>
  <c r="I233" i="2"/>
  <c r="H233" i="2"/>
  <c r="G233" i="2"/>
  <c r="F233" i="2"/>
  <c r="E233" i="2"/>
  <c r="E231" i="2" s="1"/>
  <c r="D233" i="2"/>
  <c r="H232" i="2"/>
  <c r="C232" i="2"/>
  <c r="F231" i="2"/>
  <c r="H229" i="2"/>
  <c r="C229" i="2"/>
  <c r="C228" i="2"/>
  <c r="L227" i="2"/>
  <c r="K227" i="2"/>
  <c r="J227" i="2"/>
  <c r="G227" i="2"/>
  <c r="F227" i="2"/>
  <c r="E227" i="2"/>
  <c r="E204" i="2" s="1"/>
  <c r="D227" i="2"/>
  <c r="C227" i="2" s="1"/>
  <c r="H226" i="2"/>
  <c r="C226" i="2"/>
  <c r="H225" i="2"/>
  <c r="C225" i="2"/>
  <c r="H224" i="2"/>
  <c r="C224" i="2"/>
  <c r="H223" i="2"/>
  <c r="C223" i="2"/>
  <c r="H222" i="2"/>
  <c r="C222" i="2"/>
  <c r="H221" i="2"/>
  <c r="C221" i="2"/>
  <c r="H220" i="2"/>
  <c r="C220" i="2"/>
  <c r="H219" i="2"/>
  <c r="C219" i="2"/>
  <c r="H218" i="2"/>
  <c r="C218" i="2"/>
  <c r="C217" i="2"/>
  <c r="L216" i="2"/>
  <c r="K216" i="2"/>
  <c r="J216" i="2"/>
  <c r="G216" i="2"/>
  <c r="F216" i="2"/>
  <c r="E216" i="2"/>
  <c r="D216" i="2"/>
  <c r="C216" i="2"/>
  <c r="H215" i="2"/>
  <c r="C215" i="2"/>
  <c r="H214" i="2"/>
  <c r="C214" i="2"/>
  <c r="H213" i="2"/>
  <c r="C213" i="2"/>
  <c r="H212" i="2"/>
  <c r="C212" i="2"/>
  <c r="H211" i="2"/>
  <c r="C211" i="2"/>
  <c r="H210" i="2"/>
  <c r="C210" i="2"/>
  <c r="H209" i="2"/>
  <c r="C209" i="2"/>
  <c r="H208" i="2"/>
  <c r="C208" i="2"/>
  <c r="H207" i="2"/>
  <c r="C207" i="2"/>
  <c r="C206" i="2"/>
  <c r="L205" i="2"/>
  <c r="L204" i="2" s="1"/>
  <c r="K205" i="2"/>
  <c r="J205" i="2"/>
  <c r="G205" i="2"/>
  <c r="F205" i="2"/>
  <c r="F204" i="2" s="1"/>
  <c r="E205" i="2"/>
  <c r="D205" i="2"/>
  <c r="J204" i="2"/>
  <c r="H203" i="2"/>
  <c r="C203" i="2"/>
  <c r="H202" i="2"/>
  <c r="C202" i="2"/>
  <c r="H201" i="2"/>
  <c r="C201" i="2"/>
  <c r="H200" i="2"/>
  <c r="C200" i="2"/>
  <c r="I198" i="2"/>
  <c r="H199" i="2"/>
  <c r="C199" i="2"/>
  <c r="L198" i="2"/>
  <c r="K198" i="2"/>
  <c r="J198" i="2"/>
  <c r="J196" i="2" s="1"/>
  <c r="J195" i="2" s="1"/>
  <c r="G198" i="2"/>
  <c r="F198" i="2"/>
  <c r="E198" i="2"/>
  <c r="E196" i="2" s="1"/>
  <c r="D198" i="2"/>
  <c r="D196" i="2" s="1"/>
  <c r="C197" i="2"/>
  <c r="L196" i="2"/>
  <c r="K196" i="2"/>
  <c r="G196" i="2"/>
  <c r="H193" i="2"/>
  <c r="C193" i="2"/>
  <c r="L192" i="2"/>
  <c r="L191" i="2" s="1"/>
  <c r="K192" i="2"/>
  <c r="J192" i="2"/>
  <c r="I192" i="2"/>
  <c r="I191" i="2" s="1"/>
  <c r="G192" i="2"/>
  <c r="F192" i="2"/>
  <c r="F191" i="2" s="1"/>
  <c r="E192" i="2"/>
  <c r="E191" i="2" s="1"/>
  <c r="D192" i="2"/>
  <c r="K191" i="2"/>
  <c r="J191" i="2"/>
  <c r="G191" i="2"/>
  <c r="H190" i="2"/>
  <c r="C190" i="2"/>
  <c r="I188" i="2"/>
  <c r="H189" i="2"/>
  <c r="C189" i="2"/>
  <c r="L188" i="2"/>
  <c r="L187" i="2" s="1"/>
  <c r="K188" i="2"/>
  <c r="K187" i="2" s="1"/>
  <c r="J188" i="2"/>
  <c r="G188" i="2"/>
  <c r="F188" i="2"/>
  <c r="E188" i="2"/>
  <c r="D188" i="2"/>
  <c r="H186" i="2"/>
  <c r="C186" i="2"/>
  <c r="H185" i="2"/>
  <c r="C185" i="2"/>
  <c r="L184" i="2"/>
  <c r="K184" i="2"/>
  <c r="H184" i="2" s="1"/>
  <c r="J184" i="2"/>
  <c r="I184" i="2"/>
  <c r="G184" i="2"/>
  <c r="F184" i="2"/>
  <c r="E184" i="2"/>
  <c r="D184" i="2"/>
  <c r="H183" i="2"/>
  <c r="C183" i="2"/>
  <c r="H182" i="2"/>
  <c r="C182" i="2"/>
  <c r="H181" i="2"/>
  <c r="C181" i="2"/>
  <c r="I179" i="2"/>
  <c r="C180" i="2"/>
  <c r="L179" i="2"/>
  <c r="L174" i="2" s="1"/>
  <c r="K179" i="2"/>
  <c r="J179" i="2"/>
  <c r="G179" i="2"/>
  <c r="F179" i="2"/>
  <c r="C179" i="2" s="1"/>
  <c r="E179" i="2"/>
  <c r="D179" i="2"/>
  <c r="H178" i="2"/>
  <c r="C178" i="2"/>
  <c r="H177" i="2"/>
  <c r="C177" i="2"/>
  <c r="H176" i="2"/>
  <c r="C176" i="2"/>
  <c r="L175" i="2"/>
  <c r="K175" i="2"/>
  <c r="J175" i="2"/>
  <c r="J174" i="2" s="1"/>
  <c r="J173" i="2" s="1"/>
  <c r="I175" i="2"/>
  <c r="G175" i="2"/>
  <c r="F175" i="2"/>
  <c r="E175" i="2"/>
  <c r="C175" i="2" s="1"/>
  <c r="D175" i="2"/>
  <c r="D174" i="2"/>
  <c r="H172" i="2"/>
  <c r="C172" i="2"/>
  <c r="H171" i="2"/>
  <c r="C171" i="2"/>
  <c r="H170" i="2"/>
  <c r="C170" i="2"/>
  <c r="H169" i="2"/>
  <c r="C169" i="2"/>
  <c r="C168" i="2"/>
  <c r="H167" i="2"/>
  <c r="C167" i="2"/>
  <c r="L166" i="2"/>
  <c r="L165" i="2" s="1"/>
  <c r="K166" i="2"/>
  <c r="K165" i="2" s="1"/>
  <c r="J166" i="2"/>
  <c r="J165" i="2" s="1"/>
  <c r="G166" i="2"/>
  <c r="F166" i="2"/>
  <c r="F165" i="2" s="1"/>
  <c r="E166" i="2"/>
  <c r="D166" i="2"/>
  <c r="G165" i="2"/>
  <c r="D165" i="2"/>
  <c r="H164" i="2"/>
  <c r="C164" i="2"/>
  <c r="H163" i="2"/>
  <c r="C163" i="2"/>
  <c r="C162" i="2"/>
  <c r="H161" i="2"/>
  <c r="C161" i="2"/>
  <c r="L160" i="2"/>
  <c r="K160" i="2"/>
  <c r="J160" i="2"/>
  <c r="G160" i="2"/>
  <c r="F160" i="2"/>
  <c r="E160" i="2"/>
  <c r="D160" i="2"/>
  <c r="H159" i="2"/>
  <c r="C159" i="2"/>
  <c r="H158" i="2"/>
  <c r="C158" i="2"/>
  <c r="H157" i="2"/>
  <c r="C157" i="2"/>
  <c r="H156" i="2"/>
  <c r="C156" i="2"/>
  <c r="H155" i="2"/>
  <c r="C155" i="2"/>
  <c r="H154" i="2"/>
  <c r="C154" i="2"/>
  <c r="H153" i="2"/>
  <c r="C153" i="2"/>
  <c r="H152" i="2"/>
  <c r="C152" i="2"/>
  <c r="L151" i="2"/>
  <c r="K151" i="2"/>
  <c r="J151" i="2"/>
  <c r="G151" i="2"/>
  <c r="F151" i="2"/>
  <c r="E151" i="2"/>
  <c r="D151" i="2"/>
  <c r="H150" i="2"/>
  <c r="C150" i="2"/>
  <c r="H149" i="2"/>
  <c r="C149" i="2"/>
  <c r="H148" i="2"/>
  <c r="C148" i="2"/>
  <c r="H147" i="2"/>
  <c r="C147" i="2"/>
  <c r="H146" i="2"/>
  <c r="C146" i="2"/>
  <c r="H145" i="2"/>
  <c r="C145" i="2"/>
  <c r="L144" i="2"/>
  <c r="K144" i="2"/>
  <c r="J144" i="2"/>
  <c r="G144" i="2"/>
  <c r="F144" i="2"/>
  <c r="E144" i="2"/>
  <c r="D144" i="2"/>
  <c r="C144" i="2" s="1"/>
  <c r="H143" i="2"/>
  <c r="C143" i="2"/>
  <c r="H142" i="2"/>
  <c r="C142" i="2"/>
  <c r="L141" i="2"/>
  <c r="K141" i="2"/>
  <c r="J141" i="2"/>
  <c r="G141" i="2"/>
  <c r="F141" i="2"/>
  <c r="E141" i="2"/>
  <c r="D141" i="2"/>
  <c r="H140" i="2"/>
  <c r="C140" i="2"/>
  <c r="H139" i="2"/>
  <c r="C139" i="2"/>
  <c r="C138" i="2"/>
  <c r="H137" i="2"/>
  <c r="C137" i="2"/>
  <c r="L136" i="2"/>
  <c r="K136" i="2"/>
  <c r="J136" i="2"/>
  <c r="G136" i="2"/>
  <c r="F136" i="2"/>
  <c r="E136" i="2"/>
  <c r="C136" i="2" s="1"/>
  <c r="D136" i="2"/>
  <c r="H135" i="2"/>
  <c r="C135" i="2"/>
  <c r="H134" i="2"/>
  <c r="C134" i="2"/>
  <c r="H133" i="2"/>
  <c r="C133" i="2"/>
  <c r="H132" i="2"/>
  <c r="C132" i="2"/>
  <c r="L131" i="2"/>
  <c r="K131" i="2"/>
  <c r="J131" i="2"/>
  <c r="J130" i="2" s="1"/>
  <c r="G131" i="2"/>
  <c r="F131" i="2"/>
  <c r="E131" i="2"/>
  <c r="E130" i="2" s="1"/>
  <c r="D131" i="2"/>
  <c r="C129" i="2"/>
  <c r="C128" i="2" s="1"/>
  <c r="L128" i="2"/>
  <c r="K128" i="2"/>
  <c r="J128" i="2"/>
  <c r="G128" i="2"/>
  <c r="F128" i="2"/>
  <c r="E128" i="2"/>
  <c r="D128" i="2"/>
  <c r="H127" i="2"/>
  <c r="C127" i="2"/>
  <c r="H126" i="2"/>
  <c r="C126" i="2"/>
  <c r="H125" i="2"/>
  <c r="C125" i="2"/>
  <c r="H124" i="2"/>
  <c r="C124" i="2"/>
  <c r="H123" i="2"/>
  <c r="C123" i="2"/>
  <c r="L122" i="2"/>
  <c r="K122" i="2"/>
  <c r="J122" i="2"/>
  <c r="G122" i="2"/>
  <c r="F122" i="2"/>
  <c r="E122" i="2"/>
  <c r="D122" i="2"/>
  <c r="C122" i="2" s="1"/>
  <c r="H121" i="2"/>
  <c r="C121" i="2"/>
  <c r="H120" i="2"/>
  <c r="C120" i="2"/>
  <c r="H119" i="2"/>
  <c r="C119" i="2"/>
  <c r="H118" i="2"/>
  <c r="C118" i="2"/>
  <c r="H117" i="2"/>
  <c r="C117" i="2"/>
  <c r="L116" i="2"/>
  <c r="K116" i="2"/>
  <c r="J116" i="2"/>
  <c r="I116" i="2"/>
  <c r="G116" i="2"/>
  <c r="F116" i="2"/>
  <c r="E116" i="2"/>
  <c r="D116" i="2"/>
  <c r="H115" i="2"/>
  <c r="C115" i="2"/>
  <c r="H114" i="2"/>
  <c r="C114" i="2"/>
  <c r="H113" i="2"/>
  <c r="C113" i="2"/>
  <c r="L112" i="2"/>
  <c r="K112" i="2"/>
  <c r="J112" i="2"/>
  <c r="G112" i="2"/>
  <c r="F112" i="2"/>
  <c r="E112" i="2"/>
  <c r="D112" i="2"/>
  <c r="H111" i="2"/>
  <c r="C111" i="2"/>
  <c r="H110" i="2"/>
  <c r="C110" i="2"/>
  <c r="H109" i="2"/>
  <c r="C109" i="2"/>
  <c r="H108" i="2"/>
  <c r="C108" i="2"/>
  <c r="H107" i="2"/>
  <c r="C107" i="2"/>
  <c r="H106" i="2"/>
  <c r="C106" i="2"/>
  <c r="C105" i="2"/>
  <c r="H104" i="2"/>
  <c r="C104" i="2"/>
  <c r="L103" i="2"/>
  <c r="K103" i="2"/>
  <c r="J103" i="2"/>
  <c r="G103" i="2"/>
  <c r="F103" i="2"/>
  <c r="E103" i="2"/>
  <c r="D103" i="2"/>
  <c r="H102" i="2"/>
  <c r="C102" i="2"/>
  <c r="H101" i="2"/>
  <c r="C101" i="2"/>
  <c r="H100" i="2"/>
  <c r="C100" i="2"/>
  <c r="H99" i="2"/>
  <c r="C99" i="2"/>
  <c r="H98" i="2"/>
  <c r="C98" i="2"/>
  <c r="H97" i="2"/>
  <c r="C97" i="2"/>
  <c r="H96" i="2"/>
  <c r="C96" i="2"/>
  <c r="L95" i="2"/>
  <c r="K95" i="2"/>
  <c r="J95" i="2"/>
  <c r="I95" i="2"/>
  <c r="G95" i="2"/>
  <c r="F95" i="2"/>
  <c r="E95" i="2"/>
  <c r="D95" i="2"/>
  <c r="H94" i="2"/>
  <c r="C94" i="2"/>
  <c r="H93" i="2"/>
  <c r="C93" i="2"/>
  <c r="H92" i="2"/>
  <c r="C92" i="2"/>
  <c r="C91" i="2"/>
  <c r="H90" i="2"/>
  <c r="C90" i="2"/>
  <c r="L89" i="2"/>
  <c r="K89" i="2"/>
  <c r="J89" i="2"/>
  <c r="G89" i="2"/>
  <c r="F89" i="2"/>
  <c r="E89" i="2"/>
  <c r="D89" i="2"/>
  <c r="H88" i="2"/>
  <c r="C88" i="2"/>
  <c r="H87" i="2"/>
  <c r="C87" i="2"/>
  <c r="H86" i="2"/>
  <c r="C86" i="2"/>
  <c r="H85" i="2"/>
  <c r="C85" i="2"/>
  <c r="L84" i="2"/>
  <c r="K84" i="2"/>
  <c r="J84" i="2"/>
  <c r="G84" i="2"/>
  <c r="F84" i="2"/>
  <c r="F83" i="2" s="1"/>
  <c r="E84" i="2"/>
  <c r="D84" i="2"/>
  <c r="C82" i="2"/>
  <c r="H81" i="2"/>
  <c r="C81" i="2"/>
  <c r="L80" i="2"/>
  <c r="K80" i="2"/>
  <c r="J80" i="2"/>
  <c r="G80" i="2"/>
  <c r="F80" i="2"/>
  <c r="E80" i="2"/>
  <c r="D80" i="2"/>
  <c r="C79" i="2"/>
  <c r="H78" i="2"/>
  <c r="C78" i="2"/>
  <c r="L77" i="2"/>
  <c r="K77" i="2"/>
  <c r="K76" i="2" s="1"/>
  <c r="J77" i="2"/>
  <c r="J76" i="2" s="1"/>
  <c r="G77" i="2"/>
  <c r="G76" i="2" s="1"/>
  <c r="F77" i="2"/>
  <c r="E77" i="2"/>
  <c r="D77" i="2"/>
  <c r="L76" i="2"/>
  <c r="D76" i="2"/>
  <c r="H74" i="2"/>
  <c r="C74" i="2"/>
  <c r="H73" i="2"/>
  <c r="C73" i="2"/>
  <c r="H72" i="2"/>
  <c r="C72" i="2"/>
  <c r="H71" i="2"/>
  <c r="C71" i="2"/>
  <c r="C70" i="2"/>
  <c r="L69" i="2"/>
  <c r="K69" i="2"/>
  <c r="K67" i="2" s="1"/>
  <c r="J69" i="2"/>
  <c r="J67" i="2" s="1"/>
  <c r="G69" i="2"/>
  <c r="G67" i="2" s="1"/>
  <c r="F69" i="2"/>
  <c r="F67" i="2" s="1"/>
  <c r="E69" i="2"/>
  <c r="D69" i="2"/>
  <c r="D67" i="2" s="1"/>
  <c r="C67" i="2" s="1"/>
  <c r="C69" i="2"/>
  <c r="H68" i="2"/>
  <c r="C68" i="2"/>
  <c r="L67" i="2"/>
  <c r="E67" i="2"/>
  <c r="H66" i="2"/>
  <c r="C66" i="2"/>
  <c r="C65" i="2"/>
  <c r="H64" i="2"/>
  <c r="C64" i="2"/>
  <c r="H63" i="2"/>
  <c r="C63" i="2"/>
  <c r="H62" i="2"/>
  <c r="C62" i="2"/>
  <c r="H61" i="2"/>
  <c r="C61" i="2"/>
  <c r="H60" i="2"/>
  <c r="C60" i="2"/>
  <c r="H59" i="2"/>
  <c r="C59" i="2"/>
  <c r="L58" i="2"/>
  <c r="L54" i="2" s="1"/>
  <c r="K58" i="2"/>
  <c r="K54" i="2" s="1"/>
  <c r="K53" i="2" s="1"/>
  <c r="J58" i="2"/>
  <c r="G58" i="2"/>
  <c r="F58" i="2"/>
  <c r="E58" i="2"/>
  <c r="D58" i="2"/>
  <c r="H57" i="2"/>
  <c r="C57" i="2"/>
  <c r="H56" i="2"/>
  <c r="C56" i="2"/>
  <c r="L55" i="2"/>
  <c r="K55" i="2"/>
  <c r="J55" i="2"/>
  <c r="I55" i="2"/>
  <c r="G55" i="2"/>
  <c r="F55" i="2"/>
  <c r="E55" i="2"/>
  <c r="D55" i="2"/>
  <c r="G54" i="2"/>
  <c r="D54" i="2"/>
  <c r="H47" i="2"/>
  <c r="C47" i="2"/>
  <c r="H46" i="2"/>
  <c r="C46" i="2"/>
  <c r="L45" i="2"/>
  <c r="H45" i="2"/>
  <c r="G45" i="2"/>
  <c r="C45" i="2"/>
  <c r="H44" i="2"/>
  <c r="C44" i="2"/>
  <c r="K43" i="2"/>
  <c r="J43" i="2"/>
  <c r="I43" i="2"/>
  <c r="F43" i="2"/>
  <c r="E43" i="2"/>
  <c r="C43" i="2" s="1"/>
  <c r="D43" i="2"/>
  <c r="H42" i="2"/>
  <c r="C42" i="2"/>
  <c r="I41" i="2"/>
  <c r="H41" i="2"/>
  <c r="D41" i="2"/>
  <c r="C41" i="2"/>
  <c r="H40" i="2"/>
  <c r="C40" i="2"/>
  <c r="H39" i="2"/>
  <c r="C39" i="2"/>
  <c r="H38" i="2"/>
  <c r="C38" i="2"/>
  <c r="H37" i="2"/>
  <c r="C37" i="2"/>
  <c r="K36" i="2"/>
  <c r="H36" i="2"/>
  <c r="F36" i="2"/>
  <c r="C36" i="2"/>
  <c r="H35" i="2"/>
  <c r="C35" i="2"/>
  <c r="H34" i="2"/>
  <c r="C34" i="2"/>
  <c r="K33" i="2"/>
  <c r="H33" i="2"/>
  <c r="F33" i="2"/>
  <c r="C33" i="2"/>
  <c r="H32" i="2"/>
  <c r="C32" i="2"/>
  <c r="K31" i="2"/>
  <c r="K26" i="2" s="1"/>
  <c r="H26" i="2" s="1"/>
  <c r="H31" i="2"/>
  <c r="F31" i="2"/>
  <c r="C31" i="2"/>
  <c r="H30" i="2"/>
  <c r="C30" i="2"/>
  <c r="H29" i="2"/>
  <c r="C29" i="2"/>
  <c r="H28" i="2"/>
  <c r="C28" i="2"/>
  <c r="K27" i="2"/>
  <c r="H27" i="2"/>
  <c r="F27" i="2"/>
  <c r="F26" i="2" s="1"/>
  <c r="C27" i="2"/>
  <c r="H25" i="2"/>
  <c r="C25" i="2"/>
  <c r="H23" i="2"/>
  <c r="C23" i="2"/>
  <c r="H22" i="2"/>
  <c r="C22" i="2"/>
  <c r="L21" i="2"/>
  <c r="L292" i="2" s="1"/>
  <c r="L291" i="2" s="1"/>
  <c r="K21" i="2"/>
  <c r="K292" i="2" s="1"/>
  <c r="K291" i="2" s="1"/>
  <c r="J21" i="2"/>
  <c r="J292" i="2" s="1"/>
  <c r="J291" i="2" s="1"/>
  <c r="I21" i="2"/>
  <c r="G21" i="2"/>
  <c r="G292" i="2" s="1"/>
  <c r="G291" i="2" s="1"/>
  <c r="F21" i="2"/>
  <c r="F292" i="2" s="1"/>
  <c r="F291" i="2" s="1"/>
  <c r="E21" i="2"/>
  <c r="D21" i="2"/>
  <c r="D292" i="2" s="1"/>
  <c r="D291" i="2" s="1"/>
  <c r="G20" i="2"/>
  <c r="H301" i="1"/>
  <c r="C301" i="1"/>
  <c r="H300" i="1"/>
  <c r="C300" i="1"/>
  <c r="H299" i="1"/>
  <c r="C299" i="1"/>
  <c r="H298" i="1"/>
  <c r="C298" i="1"/>
  <c r="H297" i="1"/>
  <c r="C297" i="1"/>
  <c r="H296" i="1"/>
  <c r="C296" i="1"/>
  <c r="H295" i="1"/>
  <c r="C295" i="1"/>
  <c r="H294" i="1"/>
  <c r="C294" i="1"/>
  <c r="C293" i="1" s="1"/>
  <c r="L293" i="1"/>
  <c r="K293" i="1"/>
  <c r="J293" i="1"/>
  <c r="I293" i="1"/>
  <c r="H293" i="1"/>
  <c r="G293" i="1"/>
  <c r="F293" i="1"/>
  <c r="E293" i="1"/>
  <c r="D293" i="1"/>
  <c r="H288" i="1"/>
  <c r="C288" i="1"/>
  <c r="C287" i="1"/>
  <c r="L286" i="1"/>
  <c r="K286" i="1"/>
  <c r="J286" i="1"/>
  <c r="G286" i="1"/>
  <c r="F286" i="1"/>
  <c r="E286" i="1"/>
  <c r="D286" i="1"/>
  <c r="C286" i="1" s="1"/>
  <c r="H285" i="1"/>
  <c r="C285" i="1"/>
  <c r="L284" i="1"/>
  <c r="L283" i="1" s="1"/>
  <c r="K284" i="1"/>
  <c r="J284" i="1"/>
  <c r="I284" i="1"/>
  <c r="G284" i="1"/>
  <c r="G283" i="1" s="1"/>
  <c r="F284" i="1"/>
  <c r="F283" i="1" s="1"/>
  <c r="E284" i="1"/>
  <c r="D284" i="1"/>
  <c r="D283" i="1" s="1"/>
  <c r="K283" i="1"/>
  <c r="J283" i="1"/>
  <c r="H282" i="1"/>
  <c r="C282" i="1"/>
  <c r="L281" i="1"/>
  <c r="K281" i="1"/>
  <c r="J281" i="1"/>
  <c r="I281" i="1"/>
  <c r="G281" i="1"/>
  <c r="F281" i="1"/>
  <c r="E281" i="1"/>
  <c r="C281" i="1" s="1"/>
  <c r="D281" i="1"/>
  <c r="H280" i="1"/>
  <c r="C280" i="1"/>
  <c r="H279" i="1"/>
  <c r="C279" i="1"/>
  <c r="H278" i="1"/>
  <c r="C278" i="1"/>
  <c r="C277" i="1"/>
  <c r="L276" i="1"/>
  <c r="K276" i="1"/>
  <c r="J276" i="1"/>
  <c r="G276" i="1"/>
  <c r="G270" i="1" s="1"/>
  <c r="G269" i="1" s="1"/>
  <c r="F276" i="1"/>
  <c r="E276" i="1"/>
  <c r="D276" i="1"/>
  <c r="C276" i="1"/>
  <c r="H275" i="1"/>
  <c r="C275" i="1"/>
  <c r="H274" i="1"/>
  <c r="C274" i="1"/>
  <c r="H273" i="1"/>
  <c r="C273" i="1"/>
  <c r="L272" i="1"/>
  <c r="K272" i="1"/>
  <c r="J272" i="1"/>
  <c r="I272" i="1"/>
  <c r="G272" i="1"/>
  <c r="F272" i="1"/>
  <c r="F270" i="1" s="1"/>
  <c r="F269" i="1" s="1"/>
  <c r="E272" i="1"/>
  <c r="D272" i="1"/>
  <c r="D270" i="1" s="1"/>
  <c r="D269" i="1" s="1"/>
  <c r="C271" i="1"/>
  <c r="K270" i="1"/>
  <c r="K269" i="1" s="1"/>
  <c r="J270" i="1"/>
  <c r="H268" i="1"/>
  <c r="C268" i="1"/>
  <c r="H267" i="1"/>
  <c r="C267" i="1"/>
  <c r="H266" i="1"/>
  <c r="C266" i="1"/>
  <c r="C265" i="1"/>
  <c r="L264" i="1"/>
  <c r="K264" i="1"/>
  <c r="K259" i="1" s="1"/>
  <c r="J264" i="1"/>
  <c r="G264" i="1"/>
  <c r="F264" i="1"/>
  <c r="E264" i="1"/>
  <c r="D264" i="1"/>
  <c r="C264" i="1" s="1"/>
  <c r="H263" i="1"/>
  <c r="C263" i="1"/>
  <c r="H262" i="1"/>
  <c r="C262" i="1"/>
  <c r="H261" i="1"/>
  <c r="C261" i="1"/>
  <c r="L260" i="1"/>
  <c r="L259" i="1" s="1"/>
  <c r="K260" i="1"/>
  <c r="J260" i="1"/>
  <c r="I260" i="1"/>
  <c r="G260" i="1"/>
  <c r="G259" i="1" s="1"/>
  <c r="F260" i="1"/>
  <c r="E260" i="1"/>
  <c r="D260" i="1"/>
  <c r="D259" i="1" s="1"/>
  <c r="J259" i="1"/>
  <c r="F259" i="1"/>
  <c r="H258" i="1"/>
  <c r="C258" i="1"/>
  <c r="H257" i="1"/>
  <c r="C257" i="1"/>
  <c r="H256" i="1"/>
  <c r="C256" i="1"/>
  <c r="H255" i="1"/>
  <c r="C255" i="1"/>
  <c r="H254" i="1"/>
  <c r="C254" i="1"/>
  <c r="H253" i="1"/>
  <c r="C253" i="1"/>
  <c r="L252" i="1"/>
  <c r="L251" i="1" s="1"/>
  <c r="K252" i="1"/>
  <c r="J252" i="1"/>
  <c r="I252" i="1"/>
  <c r="G252" i="1"/>
  <c r="G251" i="1" s="1"/>
  <c r="F252" i="1"/>
  <c r="E252" i="1"/>
  <c r="D252" i="1"/>
  <c r="D251" i="1" s="1"/>
  <c r="K251" i="1"/>
  <c r="J251" i="1"/>
  <c r="F251" i="1"/>
  <c r="H250" i="1"/>
  <c r="C250" i="1"/>
  <c r="H249" i="1"/>
  <c r="C249" i="1"/>
  <c r="H248" i="1"/>
  <c r="C248" i="1"/>
  <c r="H247" i="1"/>
  <c r="C247" i="1"/>
  <c r="L246" i="1"/>
  <c r="K246" i="1"/>
  <c r="J246" i="1"/>
  <c r="I246" i="1"/>
  <c r="H246" i="1" s="1"/>
  <c r="G246" i="1"/>
  <c r="F246" i="1"/>
  <c r="E246" i="1"/>
  <c r="D246" i="1"/>
  <c r="H245" i="1"/>
  <c r="C245" i="1"/>
  <c r="H244" i="1"/>
  <c r="C244" i="1"/>
  <c r="H243" i="1"/>
  <c r="C243" i="1"/>
  <c r="H242" i="1"/>
  <c r="C242" i="1"/>
  <c r="H241" i="1"/>
  <c r="C241" i="1"/>
  <c r="H240" i="1"/>
  <c r="C240" i="1"/>
  <c r="C239" i="1"/>
  <c r="L238" i="1"/>
  <c r="K238" i="1"/>
  <c r="J238" i="1"/>
  <c r="G238" i="1"/>
  <c r="F238" i="1"/>
  <c r="E238" i="1"/>
  <c r="D238" i="1"/>
  <c r="C238" i="1" s="1"/>
  <c r="H237" i="1"/>
  <c r="C237" i="1"/>
  <c r="H236" i="1"/>
  <c r="C236" i="1"/>
  <c r="L235" i="1"/>
  <c r="K235" i="1"/>
  <c r="J235" i="1"/>
  <c r="I235" i="1"/>
  <c r="G235" i="1"/>
  <c r="F235" i="1"/>
  <c r="E235" i="1"/>
  <c r="D235" i="1"/>
  <c r="C235" i="1" s="1"/>
  <c r="H234" i="1"/>
  <c r="C234" i="1"/>
  <c r="L233" i="1"/>
  <c r="K233" i="1"/>
  <c r="J233" i="1"/>
  <c r="I233" i="1"/>
  <c r="H233" i="1" s="1"/>
  <c r="G233" i="1"/>
  <c r="F233" i="1"/>
  <c r="F231" i="1" s="1"/>
  <c r="E233" i="1"/>
  <c r="D233" i="1"/>
  <c r="C233" i="1" s="1"/>
  <c r="H232" i="1"/>
  <c r="C232" i="1"/>
  <c r="L231" i="1"/>
  <c r="L230" i="1" s="1"/>
  <c r="G231" i="1"/>
  <c r="H229" i="1"/>
  <c r="C229" i="1"/>
  <c r="H228" i="1"/>
  <c r="C228" i="1"/>
  <c r="L227" i="1"/>
  <c r="K227" i="1"/>
  <c r="J227" i="1"/>
  <c r="I227" i="1"/>
  <c r="G227" i="1"/>
  <c r="F227" i="1"/>
  <c r="E227" i="1"/>
  <c r="D227" i="1"/>
  <c r="H226" i="1"/>
  <c r="C226" i="1"/>
  <c r="H225" i="1"/>
  <c r="C225" i="1"/>
  <c r="H224" i="1"/>
  <c r="C224" i="1"/>
  <c r="H223" i="1"/>
  <c r="C223" i="1"/>
  <c r="H222" i="1"/>
  <c r="C222" i="1"/>
  <c r="H221" i="1"/>
  <c r="C221" i="1"/>
  <c r="H220" i="1"/>
  <c r="C220" i="1"/>
  <c r="H219" i="1"/>
  <c r="C219" i="1"/>
  <c r="H218" i="1"/>
  <c r="C218" i="1"/>
  <c r="H217" i="1"/>
  <c r="C217" i="1"/>
  <c r="L216" i="1"/>
  <c r="K216" i="1"/>
  <c r="J216" i="1"/>
  <c r="G216" i="1"/>
  <c r="F216" i="1"/>
  <c r="E216" i="1"/>
  <c r="C216" i="1" s="1"/>
  <c r="D216" i="1"/>
  <c r="H215" i="1"/>
  <c r="C215" i="1"/>
  <c r="H214" i="1"/>
  <c r="C214" i="1"/>
  <c r="H213" i="1"/>
  <c r="C213" i="1"/>
  <c r="H212" i="1"/>
  <c r="C212" i="1"/>
  <c r="H211" i="1"/>
  <c r="C211" i="1"/>
  <c r="H210" i="1"/>
  <c r="C210" i="1"/>
  <c r="H209" i="1"/>
  <c r="C209" i="1"/>
  <c r="H208" i="1"/>
  <c r="C208" i="1"/>
  <c r="H207" i="1"/>
  <c r="C207" i="1"/>
  <c r="H206" i="1"/>
  <c r="C206" i="1"/>
  <c r="L205" i="1"/>
  <c r="K205" i="1"/>
  <c r="J205" i="1"/>
  <c r="J204" i="1" s="1"/>
  <c r="G205" i="1"/>
  <c r="G204" i="1" s="1"/>
  <c r="F205" i="1"/>
  <c r="E205" i="1"/>
  <c r="D205" i="1"/>
  <c r="C205" i="1" s="1"/>
  <c r="L204" i="1"/>
  <c r="D204" i="1"/>
  <c r="H203" i="1"/>
  <c r="C203" i="1"/>
  <c r="H202" i="1"/>
  <c r="C202" i="1"/>
  <c r="H201" i="1"/>
  <c r="C201" i="1"/>
  <c r="H200" i="1"/>
  <c r="C200" i="1"/>
  <c r="H199" i="1"/>
  <c r="C199" i="1"/>
  <c r="L198" i="1"/>
  <c r="K198" i="1"/>
  <c r="K196" i="1" s="1"/>
  <c r="J198" i="1"/>
  <c r="J196" i="1" s="1"/>
  <c r="G198" i="1"/>
  <c r="G196" i="1" s="1"/>
  <c r="G195" i="1" s="1"/>
  <c r="F198" i="1"/>
  <c r="F196" i="1" s="1"/>
  <c r="E198" i="1"/>
  <c r="C198" i="1" s="1"/>
  <c r="D198" i="1"/>
  <c r="H197" i="1"/>
  <c r="C197" i="1"/>
  <c r="L196" i="1"/>
  <c r="L195" i="1" s="1"/>
  <c r="D196" i="1"/>
  <c r="H193" i="1"/>
  <c r="C193" i="1"/>
  <c r="L192" i="1"/>
  <c r="K192" i="1"/>
  <c r="K191" i="1" s="1"/>
  <c r="J192" i="1"/>
  <c r="J191" i="1" s="1"/>
  <c r="J187" i="1" s="1"/>
  <c r="G192" i="1"/>
  <c r="G191" i="1" s="1"/>
  <c r="F192" i="1"/>
  <c r="F191" i="1" s="1"/>
  <c r="E192" i="1"/>
  <c r="D192" i="1"/>
  <c r="C192" i="1" s="1"/>
  <c r="L191" i="1"/>
  <c r="E191" i="1"/>
  <c r="D191" i="1"/>
  <c r="C191" i="1" s="1"/>
  <c r="H190" i="1"/>
  <c r="C190" i="1"/>
  <c r="H189" i="1"/>
  <c r="C189" i="1"/>
  <c r="L188" i="1"/>
  <c r="K188" i="1"/>
  <c r="K187" i="1" s="1"/>
  <c r="J188" i="1"/>
  <c r="G188" i="1"/>
  <c r="F188" i="1"/>
  <c r="E188" i="1"/>
  <c r="D188" i="1"/>
  <c r="C188" i="1"/>
  <c r="L187" i="1"/>
  <c r="E187" i="1"/>
  <c r="H186" i="1"/>
  <c r="C186" i="1"/>
  <c r="H185" i="1"/>
  <c r="C185" i="1"/>
  <c r="L184" i="1"/>
  <c r="K184" i="1"/>
  <c r="J184" i="1"/>
  <c r="G184" i="1"/>
  <c r="F184" i="1"/>
  <c r="E184" i="1"/>
  <c r="D184" i="1"/>
  <c r="C184" i="1" s="1"/>
  <c r="H183" i="1"/>
  <c r="C183" i="1"/>
  <c r="H182" i="1"/>
  <c r="C182" i="1"/>
  <c r="H181" i="1"/>
  <c r="C181" i="1"/>
  <c r="H180" i="1"/>
  <c r="C180" i="1"/>
  <c r="L179" i="1"/>
  <c r="K179" i="1"/>
  <c r="J179" i="1"/>
  <c r="I179" i="1"/>
  <c r="G179" i="1"/>
  <c r="F179" i="1"/>
  <c r="E179" i="1"/>
  <c r="D179" i="1"/>
  <c r="H178" i="1"/>
  <c r="C178" i="1"/>
  <c r="H177" i="1"/>
  <c r="C177" i="1"/>
  <c r="H176" i="1"/>
  <c r="C176" i="1"/>
  <c r="L175" i="1"/>
  <c r="K175" i="1"/>
  <c r="K174" i="1" s="1"/>
  <c r="K173" i="1" s="1"/>
  <c r="J175" i="1"/>
  <c r="J174" i="1" s="1"/>
  <c r="J173" i="1" s="1"/>
  <c r="G175" i="1"/>
  <c r="F175" i="1"/>
  <c r="E175" i="1"/>
  <c r="D175" i="1"/>
  <c r="D174" i="1" s="1"/>
  <c r="F174" i="1"/>
  <c r="E174" i="1"/>
  <c r="E173" i="1" s="1"/>
  <c r="H172" i="1"/>
  <c r="C172" i="1"/>
  <c r="H171" i="1"/>
  <c r="C171" i="1"/>
  <c r="H170" i="1"/>
  <c r="C170" i="1"/>
  <c r="H169" i="1"/>
  <c r="C169" i="1"/>
  <c r="H168" i="1"/>
  <c r="C168" i="1"/>
  <c r="H167" i="1"/>
  <c r="C167" i="1"/>
  <c r="L166" i="1"/>
  <c r="L165" i="1" s="1"/>
  <c r="K166" i="1"/>
  <c r="J166" i="1"/>
  <c r="J165" i="1" s="1"/>
  <c r="I166" i="1"/>
  <c r="H166" i="1" s="1"/>
  <c r="G166" i="1"/>
  <c r="F166" i="1"/>
  <c r="E166" i="1"/>
  <c r="D166" i="1"/>
  <c r="D165" i="1" s="1"/>
  <c r="K165" i="1"/>
  <c r="G165" i="1"/>
  <c r="F165" i="1"/>
  <c r="H164" i="1"/>
  <c r="C164" i="1"/>
  <c r="H163" i="1"/>
  <c r="C163" i="1"/>
  <c r="H162" i="1"/>
  <c r="C162" i="1"/>
  <c r="H161" i="1"/>
  <c r="C161" i="1"/>
  <c r="L160" i="1"/>
  <c r="K160" i="1"/>
  <c r="J160" i="1"/>
  <c r="I160" i="1"/>
  <c r="H160" i="1" s="1"/>
  <c r="G160" i="1"/>
  <c r="F160" i="1"/>
  <c r="E160" i="1"/>
  <c r="D160" i="1"/>
  <c r="H159" i="1"/>
  <c r="C159" i="1"/>
  <c r="H158" i="1"/>
  <c r="C158" i="1"/>
  <c r="H157" i="1"/>
  <c r="C157" i="1"/>
  <c r="H156" i="1"/>
  <c r="C156" i="1"/>
  <c r="H155" i="1"/>
  <c r="C155" i="1"/>
  <c r="H154" i="1"/>
  <c r="C154" i="1"/>
  <c r="H153" i="1"/>
  <c r="C153" i="1"/>
  <c r="H152" i="1"/>
  <c r="C152" i="1"/>
  <c r="L151" i="1"/>
  <c r="K151" i="1"/>
  <c r="J151" i="1"/>
  <c r="G151" i="1"/>
  <c r="F151" i="1"/>
  <c r="E151" i="1"/>
  <c r="D151" i="1"/>
  <c r="C151" i="1"/>
  <c r="H150" i="1"/>
  <c r="C150" i="1"/>
  <c r="H149" i="1"/>
  <c r="C149" i="1"/>
  <c r="H148" i="1"/>
  <c r="C148" i="1"/>
  <c r="H147" i="1"/>
  <c r="C147" i="1"/>
  <c r="H146" i="1"/>
  <c r="C146" i="1"/>
  <c r="H145" i="1"/>
  <c r="C145" i="1"/>
  <c r="L144" i="1"/>
  <c r="K144" i="1"/>
  <c r="J144" i="1"/>
  <c r="I144" i="1"/>
  <c r="H144" i="1" s="1"/>
  <c r="G144" i="1"/>
  <c r="F144" i="1"/>
  <c r="E144" i="1"/>
  <c r="D144" i="1"/>
  <c r="H143" i="1"/>
  <c r="C143" i="1"/>
  <c r="H142" i="1"/>
  <c r="C142" i="1"/>
  <c r="L141" i="1"/>
  <c r="K141" i="1"/>
  <c r="J141" i="1"/>
  <c r="G141" i="1"/>
  <c r="F141" i="1"/>
  <c r="E141" i="1"/>
  <c r="D141" i="1"/>
  <c r="C141" i="1"/>
  <c r="H140" i="1"/>
  <c r="C140" i="1"/>
  <c r="H139" i="1"/>
  <c r="C139" i="1"/>
  <c r="H138" i="1"/>
  <c r="C138" i="1"/>
  <c r="H137" i="1"/>
  <c r="C137" i="1"/>
  <c r="L136" i="1"/>
  <c r="K136" i="1"/>
  <c r="J136" i="1"/>
  <c r="I136" i="1"/>
  <c r="H136" i="1" s="1"/>
  <c r="G136" i="1"/>
  <c r="F136" i="1"/>
  <c r="E136" i="1"/>
  <c r="D136" i="1"/>
  <c r="D130" i="1" s="1"/>
  <c r="H135" i="1"/>
  <c r="C135" i="1"/>
  <c r="H134" i="1"/>
  <c r="C134" i="1"/>
  <c r="H133" i="1"/>
  <c r="C133" i="1"/>
  <c r="H132" i="1"/>
  <c r="C132" i="1"/>
  <c r="L131" i="1"/>
  <c r="K131" i="1"/>
  <c r="K130" i="1" s="1"/>
  <c r="J131" i="1"/>
  <c r="J130" i="1" s="1"/>
  <c r="G131" i="1"/>
  <c r="G130" i="1" s="1"/>
  <c r="F131" i="1"/>
  <c r="F130" i="1" s="1"/>
  <c r="E131" i="1"/>
  <c r="D131" i="1"/>
  <c r="C131" i="1"/>
  <c r="L130" i="1"/>
  <c r="E130" i="1"/>
  <c r="H129" i="1"/>
  <c r="H128" i="1" s="1"/>
  <c r="C129" i="1"/>
  <c r="L128" i="1"/>
  <c r="K128" i="1"/>
  <c r="J128" i="1"/>
  <c r="G128" i="1"/>
  <c r="F128" i="1"/>
  <c r="E128" i="1"/>
  <c r="D128" i="1"/>
  <c r="C128" i="1"/>
  <c r="H127" i="1"/>
  <c r="C127" i="1"/>
  <c r="H126" i="1"/>
  <c r="C126" i="1"/>
  <c r="H125" i="1"/>
  <c r="C125" i="1"/>
  <c r="H124" i="1"/>
  <c r="C124" i="1"/>
  <c r="H123" i="1"/>
  <c r="C123" i="1"/>
  <c r="L122" i="1"/>
  <c r="K122" i="1"/>
  <c r="J122" i="1"/>
  <c r="I122" i="1"/>
  <c r="G122" i="1"/>
  <c r="F122" i="1"/>
  <c r="E122" i="1"/>
  <c r="D122" i="1"/>
  <c r="H121" i="1"/>
  <c r="C121" i="1"/>
  <c r="H120" i="1"/>
  <c r="C120" i="1"/>
  <c r="H119" i="1"/>
  <c r="C119" i="1"/>
  <c r="H118" i="1"/>
  <c r="C118" i="1"/>
  <c r="H117" i="1"/>
  <c r="C117" i="1"/>
  <c r="L116" i="1"/>
  <c r="K116" i="1"/>
  <c r="J116" i="1"/>
  <c r="G116" i="1"/>
  <c r="F116" i="1"/>
  <c r="E116" i="1"/>
  <c r="D116" i="1"/>
  <c r="C116" i="1" s="1"/>
  <c r="H115" i="1"/>
  <c r="C115" i="1"/>
  <c r="H114" i="1"/>
  <c r="C114" i="1"/>
  <c r="H113" i="1"/>
  <c r="C113" i="1"/>
  <c r="L112" i="1"/>
  <c r="K112" i="1"/>
  <c r="J112" i="1"/>
  <c r="I112" i="1"/>
  <c r="G112" i="1"/>
  <c r="F112" i="1"/>
  <c r="E112" i="1"/>
  <c r="D112" i="1"/>
  <c r="H111" i="1"/>
  <c r="C111" i="1"/>
  <c r="H110" i="1"/>
  <c r="C110" i="1"/>
  <c r="H109" i="1"/>
  <c r="C109" i="1"/>
  <c r="H108" i="1"/>
  <c r="C108" i="1"/>
  <c r="H107" i="1"/>
  <c r="C107" i="1"/>
  <c r="H106" i="1"/>
  <c r="C106" i="1"/>
  <c r="H105" i="1"/>
  <c r="C105" i="1"/>
  <c r="H104" i="1"/>
  <c r="C104" i="1"/>
  <c r="L103" i="1"/>
  <c r="K103" i="1"/>
  <c r="J103" i="1"/>
  <c r="G103" i="1"/>
  <c r="F103" i="1"/>
  <c r="C103" i="1" s="1"/>
  <c r="E103" i="1"/>
  <c r="D103" i="1"/>
  <c r="H102" i="1"/>
  <c r="C102" i="1"/>
  <c r="H101" i="1"/>
  <c r="D101" i="1"/>
  <c r="C101" i="1" s="1"/>
  <c r="H100" i="1"/>
  <c r="C100" i="1"/>
  <c r="H99" i="1"/>
  <c r="C99" i="1"/>
  <c r="H98" i="1"/>
  <c r="C98" i="1"/>
  <c r="H97" i="1"/>
  <c r="C97" i="1"/>
  <c r="K95" i="1"/>
  <c r="I95" i="1"/>
  <c r="H96" i="1"/>
  <c r="C96" i="1"/>
  <c r="L95" i="1"/>
  <c r="J95" i="1"/>
  <c r="G95" i="1"/>
  <c r="F95" i="1"/>
  <c r="E95" i="1"/>
  <c r="H94" i="1"/>
  <c r="C94" i="1"/>
  <c r="H93" i="1"/>
  <c r="C93" i="1"/>
  <c r="H92" i="1"/>
  <c r="C92" i="1"/>
  <c r="H91" i="1"/>
  <c r="C91" i="1"/>
  <c r="K89" i="1"/>
  <c r="C90" i="1"/>
  <c r="L89" i="1"/>
  <c r="J89" i="1"/>
  <c r="I89" i="1"/>
  <c r="G89" i="1"/>
  <c r="F89" i="1"/>
  <c r="E89" i="1"/>
  <c r="D89" i="1"/>
  <c r="H88" i="1"/>
  <c r="C88" i="1"/>
  <c r="H87" i="1"/>
  <c r="C87" i="1"/>
  <c r="H86" i="1"/>
  <c r="C86" i="1"/>
  <c r="K84" i="1"/>
  <c r="K83" i="1" s="1"/>
  <c r="I84" i="1"/>
  <c r="H85" i="1"/>
  <c r="C85" i="1"/>
  <c r="L84" i="1"/>
  <c r="L83" i="1" s="1"/>
  <c r="J84" i="1"/>
  <c r="G84" i="1"/>
  <c r="F84" i="1"/>
  <c r="E84" i="1"/>
  <c r="D84" i="1"/>
  <c r="H82" i="1"/>
  <c r="C82" i="1"/>
  <c r="K80" i="1"/>
  <c r="I80" i="1"/>
  <c r="H81" i="1"/>
  <c r="C81" i="1"/>
  <c r="L80" i="1"/>
  <c r="J80" i="1"/>
  <c r="G80" i="1"/>
  <c r="F80" i="1"/>
  <c r="E80" i="1"/>
  <c r="D80" i="1"/>
  <c r="H79" i="1"/>
  <c r="C79" i="1"/>
  <c r="K77" i="1"/>
  <c r="C78" i="1"/>
  <c r="L77" i="1"/>
  <c r="L76" i="1" s="1"/>
  <c r="J77" i="1"/>
  <c r="J76" i="1" s="1"/>
  <c r="I77" i="1"/>
  <c r="G77" i="1"/>
  <c r="F77" i="1"/>
  <c r="E77" i="1"/>
  <c r="E76" i="1" s="1"/>
  <c r="D77" i="1"/>
  <c r="G76" i="1"/>
  <c r="F76" i="1"/>
  <c r="H74" i="1"/>
  <c r="C74" i="1"/>
  <c r="H73" i="1"/>
  <c r="C73" i="1"/>
  <c r="H72" i="1"/>
  <c r="C72" i="1"/>
  <c r="H71" i="1"/>
  <c r="C71" i="1"/>
  <c r="K69" i="1"/>
  <c r="I69" i="1"/>
  <c r="H70" i="1"/>
  <c r="C70" i="1"/>
  <c r="L69" i="1"/>
  <c r="J69" i="1"/>
  <c r="J67" i="1" s="1"/>
  <c r="G69" i="1"/>
  <c r="G67" i="1" s="1"/>
  <c r="F69" i="1"/>
  <c r="F67" i="1" s="1"/>
  <c r="E69" i="1"/>
  <c r="D69" i="1"/>
  <c r="K67" i="1"/>
  <c r="C68" i="1"/>
  <c r="L67" i="1"/>
  <c r="E67" i="1"/>
  <c r="D67" i="1"/>
  <c r="H66" i="1"/>
  <c r="C66" i="1"/>
  <c r="H65" i="1"/>
  <c r="C65" i="1"/>
  <c r="H64" i="1"/>
  <c r="C64" i="1"/>
  <c r="H63" i="1"/>
  <c r="C63" i="1"/>
  <c r="H62" i="1"/>
  <c r="C62" i="1"/>
  <c r="H61" i="1"/>
  <c r="C61" i="1"/>
  <c r="H60" i="1"/>
  <c r="C60" i="1"/>
  <c r="K58" i="1"/>
  <c r="I58" i="1"/>
  <c r="H59" i="1"/>
  <c r="C59" i="1"/>
  <c r="L58" i="1"/>
  <c r="J58" i="1"/>
  <c r="G58" i="1"/>
  <c r="F58" i="1"/>
  <c r="E58" i="1"/>
  <c r="D58" i="1"/>
  <c r="H57" i="1"/>
  <c r="C57" i="1"/>
  <c r="K55" i="1"/>
  <c r="C56" i="1"/>
  <c r="L55" i="1"/>
  <c r="L54" i="1" s="1"/>
  <c r="L53" i="1" s="1"/>
  <c r="J55" i="1"/>
  <c r="I55" i="1"/>
  <c r="I54" i="1" s="1"/>
  <c r="G55" i="1"/>
  <c r="F55" i="1"/>
  <c r="F54" i="1" s="1"/>
  <c r="E55" i="1"/>
  <c r="E54" i="1" s="1"/>
  <c r="E53" i="1" s="1"/>
  <c r="D55" i="1"/>
  <c r="J54" i="1"/>
  <c r="J53" i="1" s="1"/>
  <c r="G54" i="1"/>
  <c r="H47" i="1"/>
  <c r="C47" i="1"/>
  <c r="H46" i="1"/>
  <c r="C46" i="1"/>
  <c r="L45" i="1"/>
  <c r="G45" i="1"/>
  <c r="H44" i="1"/>
  <c r="C44" i="1"/>
  <c r="K43" i="1"/>
  <c r="J43" i="1"/>
  <c r="I43" i="1"/>
  <c r="H43" i="1" s="1"/>
  <c r="F43" i="1"/>
  <c r="E43" i="1"/>
  <c r="D43" i="1"/>
  <c r="C43" i="1" s="1"/>
  <c r="H42" i="1"/>
  <c r="C42" i="1"/>
  <c r="I41" i="1"/>
  <c r="H41" i="1" s="1"/>
  <c r="D41" i="1"/>
  <c r="C41" i="1" s="1"/>
  <c r="H40" i="1"/>
  <c r="C40" i="1"/>
  <c r="H39" i="1"/>
  <c r="C39" i="1"/>
  <c r="H38" i="1"/>
  <c r="C38" i="1"/>
  <c r="H37" i="1"/>
  <c r="C37" i="1"/>
  <c r="K36" i="1"/>
  <c r="H36" i="1" s="1"/>
  <c r="F36" i="1"/>
  <c r="C36" i="1" s="1"/>
  <c r="H35" i="1"/>
  <c r="C35" i="1"/>
  <c r="H34" i="1"/>
  <c r="C34" i="1"/>
  <c r="K33" i="1"/>
  <c r="H33" i="1" s="1"/>
  <c r="F33" i="1"/>
  <c r="C33" i="1" s="1"/>
  <c r="H32" i="1"/>
  <c r="C32" i="1"/>
  <c r="K31" i="1"/>
  <c r="H31" i="1" s="1"/>
  <c r="F31" i="1"/>
  <c r="C31" i="1" s="1"/>
  <c r="H30" i="1"/>
  <c r="C30" i="1"/>
  <c r="H29" i="1"/>
  <c r="C29" i="1"/>
  <c r="H28" i="1"/>
  <c r="C28" i="1"/>
  <c r="K27" i="1"/>
  <c r="H27" i="1" s="1"/>
  <c r="F27" i="1"/>
  <c r="C27" i="1" s="1"/>
  <c r="K26" i="1"/>
  <c r="H26" i="1" s="1"/>
  <c r="H25" i="1"/>
  <c r="C25" i="1"/>
  <c r="D24" i="1"/>
  <c r="C24" i="1" s="1"/>
  <c r="H23" i="1"/>
  <c r="C23" i="1"/>
  <c r="H22" i="1"/>
  <c r="C22" i="1"/>
  <c r="L21" i="1"/>
  <c r="L292" i="1" s="1"/>
  <c r="L291" i="1" s="1"/>
  <c r="K21" i="1"/>
  <c r="J21" i="1"/>
  <c r="I21" i="1"/>
  <c r="G21" i="1"/>
  <c r="G20" i="1" s="1"/>
  <c r="F21" i="1"/>
  <c r="F292" i="1" s="1"/>
  <c r="F291" i="1" s="1"/>
  <c r="E21" i="1"/>
  <c r="E292" i="1" s="1"/>
  <c r="D21" i="1"/>
  <c r="L20" i="1"/>
  <c r="E20" i="1"/>
  <c r="D20" i="1"/>
  <c r="E195" i="2" l="1"/>
  <c r="C26" i="2"/>
  <c r="F20" i="2"/>
  <c r="J20" i="2"/>
  <c r="G53" i="2"/>
  <c r="C95" i="2"/>
  <c r="C112" i="2"/>
  <c r="K130" i="2"/>
  <c r="F130" i="2"/>
  <c r="C141" i="2"/>
  <c r="C166" i="2"/>
  <c r="E174" i="2"/>
  <c r="E173" i="2" s="1"/>
  <c r="C184" i="2"/>
  <c r="H198" i="2"/>
  <c r="C205" i="2"/>
  <c r="G204" i="2"/>
  <c r="C281" i="2"/>
  <c r="L230" i="2"/>
  <c r="L289" i="2" s="1"/>
  <c r="H95" i="2"/>
  <c r="K20" i="2"/>
  <c r="H43" i="2"/>
  <c r="C89" i="2"/>
  <c r="E83" i="2"/>
  <c r="C116" i="2"/>
  <c r="H116" i="2"/>
  <c r="G187" i="2"/>
  <c r="L195" i="2"/>
  <c r="D204" i="2"/>
  <c r="D195" i="2" s="1"/>
  <c r="J259" i="2"/>
  <c r="D53" i="2"/>
  <c r="E187" i="2"/>
  <c r="F76" i="2"/>
  <c r="C103" i="2"/>
  <c r="J83" i="2"/>
  <c r="J75" i="2" s="1"/>
  <c r="G130" i="2"/>
  <c r="C151" i="2"/>
  <c r="C160" i="2"/>
  <c r="K174" i="2"/>
  <c r="K173" i="2" s="1"/>
  <c r="H192" i="2"/>
  <c r="G231" i="2"/>
  <c r="G230" i="2" s="1"/>
  <c r="C246" i="2"/>
  <c r="D259" i="2"/>
  <c r="K259" i="2"/>
  <c r="H286" i="2"/>
  <c r="D292" i="1"/>
  <c r="D291" i="1" s="1"/>
  <c r="C58" i="1"/>
  <c r="L75" i="1"/>
  <c r="F83" i="1"/>
  <c r="F75" i="1" s="1"/>
  <c r="H112" i="1"/>
  <c r="H122" i="1"/>
  <c r="C136" i="1"/>
  <c r="C144" i="1"/>
  <c r="C160" i="1"/>
  <c r="C166" i="1"/>
  <c r="F173" i="1"/>
  <c r="H179" i="1"/>
  <c r="D187" i="1"/>
  <c r="E204" i="1"/>
  <c r="C204" i="1" s="1"/>
  <c r="K204" i="1"/>
  <c r="K195" i="1" s="1"/>
  <c r="K194" i="1" s="1"/>
  <c r="J231" i="1"/>
  <c r="J230" i="1" s="1"/>
  <c r="K231" i="1"/>
  <c r="K230" i="1" s="1"/>
  <c r="C246" i="1"/>
  <c r="L270" i="1"/>
  <c r="L269" i="1" s="1"/>
  <c r="L194" i="1" s="1"/>
  <c r="E291" i="1"/>
  <c r="J292" i="1"/>
  <c r="J291" i="1" s="1"/>
  <c r="C55" i="1"/>
  <c r="C69" i="1"/>
  <c r="C80" i="1"/>
  <c r="G83" i="1"/>
  <c r="G75" i="1" s="1"/>
  <c r="G289" i="1" s="1"/>
  <c r="C112" i="1"/>
  <c r="C122" i="1"/>
  <c r="C130" i="1"/>
  <c r="L174" i="1"/>
  <c r="L173" i="1" s="1"/>
  <c r="C179" i="1"/>
  <c r="F187" i="1"/>
  <c r="E196" i="1"/>
  <c r="F204" i="1"/>
  <c r="F195" i="1" s="1"/>
  <c r="D231" i="1"/>
  <c r="F230" i="1"/>
  <c r="H272" i="1"/>
  <c r="G292" i="1"/>
  <c r="G291" i="1" s="1"/>
  <c r="K20" i="1"/>
  <c r="C77" i="1"/>
  <c r="C84" i="1"/>
  <c r="J83" i="1"/>
  <c r="C89" i="1"/>
  <c r="H89" i="1"/>
  <c r="C175" i="1"/>
  <c r="G174" i="1"/>
  <c r="G173" i="1" s="1"/>
  <c r="C227" i="1"/>
  <c r="G230" i="1"/>
  <c r="G194" i="1" s="1"/>
  <c r="H235" i="1"/>
  <c r="J269" i="1"/>
  <c r="H281" i="1"/>
  <c r="C174" i="1"/>
  <c r="D173" i="1"/>
  <c r="F53" i="1"/>
  <c r="H55" i="1"/>
  <c r="K54" i="1"/>
  <c r="K53" i="1" s="1"/>
  <c r="H58" i="1"/>
  <c r="H69" i="1"/>
  <c r="I67" i="1"/>
  <c r="H67" i="1" s="1"/>
  <c r="J75" i="1"/>
  <c r="J52" i="1" s="1"/>
  <c r="J51" i="1" s="1"/>
  <c r="H95" i="1"/>
  <c r="J195" i="1"/>
  <c r="J194" i="1" s="1"/>
  <c r="G53" i="1"/>
  <c r="L52" i="1"/>
  <c r="I76" i="1"/>
  <c r="H84" i="1"/>
  <c r="G187" i="1"/>
  <c r="C187" i="1" s="1"/>
  <c r="C196" i="1"/>
  <c r="I53" i="1"/>
  <c r="C67" i="1"/>
  <c r="H77" i="1"/>
  <c r="K76" i="1"/>
  <c r="K75" i="1" s="1"/>
  <c r="H80" i="1"/>
  <c r="C260" i="1"/>
  <c r="E259" i="1"/>
  <c r="C259" i="1" s="1"/>
  <c r="H277" i="1"/>
  <c r="I276" i="1"/>
  <c r="H276" i="1" s="1"/>
  <c r="C293" i="2"/>
  <c r="C21" i="1"/>
  <c r="C292" i="1" s="1"/>
  <c r="C291" i="1" s="1"/>
  <c r="C45" i="1"/>
  <c r="E83" i="1"/>
  <c r="D195" i="1"/>
  <c r="C252" i="1"/>
  <c r="E251" i="1"/>
  <c r="C251" i="1" s="1"/>
  <c r="H265" i="1"/>
  <c r="I264" i="1"/>
  <c r="H264" i="1" s="1"/>
  <c r="L289" i="1"/>
  <c r="K292" i="1"/>
  <c r="K291" i="1" s="1"/>
  <c r="F75" i="2"/>
  <c r="H162" i="2"/>
  <c r="I160" i="2"/>
  <c r="H160" i="2" s="1"/>
  <c r="L194" i="2"/>
  <c r="H271" i="1"/>
  <c r="I270" i="1"/>
  <c r="C284" i="1"/>
  <c r="E283" i="1"/>
  <c r="C283" i="1" s="1"/>
  <c r="E292" i="2"/>
  <c r="E291" i="2" s="1"/>
  <c r="C21" i="2"/>
  <c r="E20" i="2"/>
  <c r="H91" i="2"/>
  <c r="I89" i="2"/>
  <c r="H89" i="2" s="1"/>
  <c r="D173" i="2"/>
  <c r="J20" i="1"/>
  <c r="H21" i="1"/>
  <c r="F26" i="1"/>
  <c r="D54" i="1"/>
  <c r="H56" i="1"/>
  <c r="H68" i="1"/>
  <c r="D76" i="1"/>
  <c r="H78" i="1"/>
  <c r="H90" i="1"/>
  <c r="D95" i="1"/>
  <c r="I103" i="1"/>
  <c r="H103" i="1" s="1"/>
  <c r="I116" i="1"/>
  <c r="H116" i="1" s="1"/>
  <c r="I128" i="1"/>
  <c r="I131" i="1"/>
  <c r="I141" i="1"/>
  <c r="H141" i="1" s="1"/>
  <c r="I151" i="1"/>
  <c r="H151" i="1" s="1"/>
  <c r="E165" i="1"/>
  <c r="C165" i="1" s="1"/>
  <c r="I165" i="1"/>
  <c r="H165" i="1" s="1"/>
  <c r="I175" i="1"/>
  <c r="I184" i="1"/>
  <c r="H184" i="1" s="1"/>
  <c r="I188" i="1"/>
  <c r="I192" i="1"/>
  <c r="I198" i="1"/>
  <c r="I205" i="1"/>
  <c r="H227" i="1"/>
  <c r="D230" i="1"/>
  <c r="H55" i="2"/>
  <c r="C286" i="2"/>
  <c r="H252" i="1"/>
  <c r="I251" i="1"/>
  <c r="H251" i="1" s="1"/>
  <c r="H65" i="2"/>
  <c r="I58" i="2"/>
  <c r="H58" i="2" s="1"/>
  <c r="C84" i="2"/>
  <c r="D83" i="2"/>
  <c r="H138" i="2"/>
  <c r="I136" i="2"/>
  <c r="H136" i="2" s="1"/>
  <c r="H45" i="1"/>
  <c r="I216" i="1"/>
  <c r="H216" i="1" s="1"/>
  <c r="E231" i="1"/>
  <c r="H239" i="1"/>
  <c r="I238" i="1"/>
  <c r="H238" i="1" s="1"/>
  <c r="H260" i="1"/>
  <c r="I259" i="1"/>
  <c r="H259" i="1" s="1"/>
  <c r="C272" i="1"/>
  <c r="E270" i="1"/>
  <c r="H284" i="1"/>
  <c r="I283" i="1"/>
  <c r="H283" i="1" s="1"/>
  <c r="H287" i="1"/>
  <c r="I286" i="1"/>
  <c r="I292" i="1" s="1"/>
  <c r="I291" i="1" s="1"/>
  <c r="I292" i="2"/>
  <c r="I291" i="2" s="1"/>
  <c r="H21" i="2"/>
  <c r="H292" i="2" s="1"/>
  <c r="H291" i="2" s="1"/>
  <c r="H70" i="2"/>
  <c r="I69" i="2"/>
  <c r="H69" i="2" s="1"/>
  <c r="H175" i="2"/>
  <c r="I174" i="2"/>
  <c r="L20" i="2"/>
  <c r="C55" i="2"/>
  <c r="E54" i="2"/>
  <c r="J54" i="2"/>
  <c r="J53" i="2" s="1"/>
  <c r="J52" i="2" s="1"/>
  <c r="L75" i="2"/>
  <c r="H79" i="2"/>
  <c r="I77" i="2"/>
  <c r="H82" i="2"/>
  <c r="I80" i="2"/>
  <c r="H80" i="2" s="1"/>
  <c r="H179" i="2"/>
  <c r="F187" i="2"/>
  <c r="C188" i="2"/>
  <c r="C233" i="2"/>
  <c r="D231" i="2"/>
  <c r="H277" i="2"/>
  <c r="I276" i="2"/>
  <c r="H276" i="2" s="1"/>
  <c r="F54" i="2"/>
  <c r="F53" i="2" s="1"/>
  <c r="K83" i="2"/>
  <c r="K75" i="2" s="1"/>
  <c r="L130" i="2"/>
  <c r="H168" i="2"/>
  <c r="I166" i="2"/>
  <c r="L53" i="2"/>
  <c r="C58" i="2"/>
  <c r="C77" i="2"/>
  <c r="C80" i="2"/>
  <c r="G83" i="2"/>
  <c r="L83" i="2"/>
  <c r="H105" i="2"/>
  <c r="I103" i="2"/>
  <c r="H103" i="2" s="1"/>
  <c r="H129" i="2"/>
  <c r="H128" i="2" s="1"/>
  <c r="I128" i="2"/>
  <c r="C131" i="2"/>
  <c r="D130" i="2"/>
  <c r="C130" i="2" s="1"/>
  <c r="G174" i="2"/>
  <c r="G173" i="2" s="1"/>
  <c r="L173" i="2"/>
  <c r="H217" i="2"/>
  <c r="I216" i="2"/>
  <c r="H216" i="2" s="1"/>
  <c r="H265" i="2"/>
  <c r="I264" i="2"/>
  <c r="H264" i="2" s="1"/>
  <c r="E76" i="2"/>
  <c r="I84" i="2"/>
  <c r="I112" i="2"/>
  <c r="H112" i="2" s="1"/>
  <c r="I122" i="2"/>
  <c r="H122" i="2" s="1"/>
  <c r="I131" i="2"/>
  <c r="I141" i="2"/>
  <c r="H141" i="2" s="1"/>
  <c r="I144" i="2"/>
  <c r="H144" i="2" s="1"/>
  <c r="I151" i="2"/>
  <c r="H151" i="2" s="1"/>
  <c r="E165" i="2"/>
  <c r="C165" i="2" s="1"/>
  <c r="F196" i="2"/>
  <c r="C198" i="2"/>
  <c r="C204" i="2"/>
  <c r="H206" i="2"/>
  <c r="I205" i="2"/>
  <c r="J230" i="2"/>
  <c r="H236" i="2"/>
  <c r="I235" i="2"/>
  <c r="H256" i="2"/>
  <c r="I252" i="2"/>
  <c r="I260" i="2"/>
  <c r="I272" i="2"/>
  <c r="H272" i="2" s="1"/>
  <c r="F174" i="2"/>
  <c r="F173" i="2" s="1"/>
  <c r="H180" i="2"/>
  <c r="J187" i="2"/>
  <c r="C192" i="2"/>
  <c r="D191" i="2"/>
  <c r="G195" i="2"/>
  <c r="G194" i="2" s="1"/>
  <c r="H197" i="2"/>
  <c r="I196" i="2"/>
  <c r="K204" i="2"/>
  <c r="K195" i="2" s="1"/>
  <c r="E230" i="2"/>
  <c r="K231" i="2"/>
  <c r="H239" i="2"/>
  <c r="I238" i="2"/>
  <c r="H238" i="2" s="1"/>
  <c r="H250" i="2"/>
  <c r="I246" i="2"/>
  <c r="H246" i="2" s="1"/>
  <c r="F259" i="2"/>
  <c r="F230" i="2" s="1"/>
  <c r="C260" i="2"/>
  <c r="E269" i="2"/>
  <c r="F270" i="2"/>
  <c r="C272" i="2"/>
  <c r="H284" i="2"/>
  <c r="I283" i="2"/>
  <c r="H283" i="2" s="1"/>
  <c r="H188" i="2"/>
  <c r="I187" i="2"/>
  <c r="H187" i="2" s="1"/>
  <c r="H191" i="2"/>
  <c r="J194" i="2"/>
  <c r="H228" i="2"/>
  <c r="I227" i="2"/>
  <c r="H227" i="2" s="1"/>
  <c r="C252" i="2"/>
  <c r="D251" i="2"/>
  <c r="C251" i="2" s="1"/>
  <c r="H271" i="2"/>
  <c r="F283" i="2"/>
  <c r="C283" i="2" s="1"/>
  <c r="C284" i="2"/>
  <c r="E75" i="2" l="1"/>
  <c r="I54" i="2"/>
  <c r="I53" i="2" s="1"/>
  <c r="C174" i="2"/>
  <c r="K230" i="2"/>
  <c r="K194" i="2" s="1"/>
  <c r="C83" i="2"/>
  <c r="F52" i="2"/>
  <c r="I270" i="2"/>
  <c r="I269" i="2" s="1"/>
  <c r="E194" i="2"/>
  <c r="J289" i="2"/>
  <c r="G75" i="2"/>
  <c r="G52" i="2" s="1"/>
  <c r="G51" i="2" s="1"/>
  <c r="G290" i="2" s="1"/>
  <c r="F194" i="1"/>
  <c r="F289" i="1"/>
  <c r="H54" i="1"/>
  <c r="E195" i="1"/>
  <c r="C195" i="1" s="1"/>
  <c r="K289" i="1"/>
  <c r="L51" i="1"/>
  <c r="E75" i="1"/>
  <c r="E52" i="1" s="1"/>
  <c r="C173" i="1"/>
  <c r="G50" i="2"/>
  <c r="K52" i="2"/>
  <c r="K289" i="2"/>
  <c r="J290" i="1"/>
  <c r="J50" i="1"/>
  <c r="I130" i="2"/>
  <c r="H130" i="2" s="1"/>
  <c r="H131" i="2"/>
  <c r="C54" i="2"/>
  <c r="E53" i="2"/>
  <c r="E269" i="1"/>
  <c r="C270" i="1"/>
  <c r="H54" i="2"/>
  <c r="I196" i="1"/>
  <c r="H198" i="1"/>
  <c r="H175" i="1"/>
  <c r="I174" i="1"/>
  <c r="C76" i="1"/>
  <c r="C26" i="1"/>
  <c r="G289" i="2"/>
  <c r="F269" i="2"/>
  <c r="C270" i="2"/>
  <c r="H260" i="2"/>
  <c r="I259" i="2"/>
  <c r="H259" i="2" s="1"/>
  <c r="I67" i="2"/>
  <c r="H67" i="2" s="1"/>
  <c r="D75" i="2"/>
  <c r="C259" i="2"/>
  <c r="J289" i="1"/>
  <c r="I191" i="1"/>
  <c r="H191" i="1" s="1"/>
  <c r="H192" i="1"/>
  <c r="H131" i="1"/>
  <c r="I130" i="1"/>
  <c r="H130" i="1" s="1"/>
  <c r="D83" i="1"/>
  <c r="C83" i="1" s="1"/>
  <c r="C95" i="1"/>
  <c r="C173" i="2"/>
  <c r="C292" i="2"/>
  <c r="C291" i="2" s="1"/>
  <c r="H270" i="1"/>
  <c r="I269" i="1"/>
  <c r="H269" i="1" s="1"/>
  <c r="I83" i="1"/>
  <c r="H83" i="1" s="1"/>
  <c r="G52" i="1"/>
  <c r="G51" i="1" s="1"/>
  <c r="F52" i="1"/>
  <c r="H196" i="2"/>
  <c r="H235" i="2"/>
  <c r="I231" i="2"/>
  <c r="I251" i="2"/>
  <c r="H251" i="2" s="1"/>
  <c r="H252" i="2"/>
  <c r="H166" i="2"/>
  <c r="I165" i="2"/>
  <c r="H165" i="2" s="1"/>
  <c r="H77" i="2"/>
  <c r="I76" i="2"/>
  <c r="C76" i="2"/>
  <c r="H174" i="2"/>
  <c r="I173" i="2"/>
  <c r="H173" i="2" s="1"/>
  <c r="C231" i="1"/>
  <c r="E230" i="1"/>
  <c r="E194" i="1" s="1"/>
  <c r="E51" i="1" s="1"/>
  <c r="I187" i="1"/>
  <c r="H187" i="1" s="1"/>
  <c r="H188" i="1"/>
  <c r="I231" i="1"/>
  <c r="K52" i="1"/>
  <c r="K51" i="1" s="1"/>
  <c r="H270" i="2"/>
  <c r="C191" i="2"/>
  <c r="D187" i="2"/>
  <c r="C187" i="2" s="1"/>
  <c r="H205" i="2"/>
  <c r="I204" i="2"/>
  <c r="H204" i="2" s="1"/>
  <c r="F195" i="2"/>
  <c r="C196" i="2"/>
  <c r="I83" i="2"/>
  <c r="H83" i="2" s="1"/>
  <c r="H84" i="2"/>
  <c r="L52" i="2"/>
  <c r="L51" i="2" s="1"/>
  <c r="C231" i="2"/>
  <c r="D230" i="2"/>
  <c r="J51" i="2"/>
  <c r="H286" i="1"/>
  <c r="H205" i="1"/>
  <c r="I204" i="1"/>
  <c r="H204" i="1" s="1"/>
  <c r="D53" i="1"/>
  <c r="C54" i="1"/>
  <c r="F20" i="1"/>
  <c r="C20" i="1" s="1"/>
  <c r="D194" i="1"/>
  <c r="C194" i="1" s="1"/>
  <c r="H53" i="1"/>
  <c r="H76" i="1"/>
  <c r="I75" i="1"/>
  <c r="H75" i="1" s="1"/>
  <c r="K51" i="2" l="1"/>
  <c r="K50" i="2" s="1"/>
  <c r="F51" i="1"/>
  <c r="F50" i="1" s="1"/>
  <c r="D75" i="1"/>
  <c r="D52" i="1" s="1"/>
  <c r="L50" i="1"/>
  <c r="L290" i="1"/>
  <c r="E290" i="1"/>
  <c r="E50" i="1"/>
  <c r="C53" i="1"/>
  <c r="H231" i="2"/>
  <c r="I230" i="2"/>
  <c r="H230" i="2" s="1"/>
  <c r="H53" i="2"/>
  <c r="E52" i="2"/>
  <c r="E51" i="2" s="1"/>
  <c r="C53" i="2"/>
  <c r="K290" i="2"/>
  <c r="L50" i="2"/>
  <c r="L290" i="2"/>
  <c r="F194" i="2"/>
  <c r="F51" i="2" s="1"/>
  <c r="C195" i="2"/>
  <c r="K50" i="1"/>
  <c r="K290" i="1"/>
  <c r="G50" i="1"/>
  <c r="G290" i="1"/>
  <c r="C75" i="2"/>
  <c r="D52" i="2"/>
  <c r="J290" i="2"/>
  <c r="J50" i="2"/>
  <c r="H269" i="2"/>
  <c r="H231" i="1"/>
  <c r="I230" i="1"/>
  <c r="I75" i="2"/>
  <c r="H75" i="2" s="1"/>
  <c r="H76" i="2"/>
  <c r="I195" i="2"/>
  <c r="C230" i="1"/>
  <c r="C269" i="2"/>
  <c r="F289" i="2"/>
  <c r="H174" i="1"/>
  <c r="I173" i="1"/>
  <c r="H173" i="1" s="1"/>
  <c r="C230" i="2"/>
  <c r="D289" i="2"/>
  <c r="D194" i="2"/>
  <c r="C194" i="2" s="1"/>
  <c r="H292" i="1"/>
  <c r="H291" i="1" s="1"/>
  <c r="C75" i="1"/>
  <c r="D289" i="1"/>
  <c r="H196" i="1"/>
  <c r="I195" i="1"/>
  <c r="E289" i="1"/>
  <c r="C269" i="1"/>
  <c r="E289" i="2"/>
  <c r="I52" i="2" l="1"/>
  <c r="I51" i="2" s="1"/>
  <c r="F290" i="1"/>
  <c r="C289" i="1"/>
  <c r="I289" i="2"/>
  <c r="F50" i="2"/>
  <c r="F290" i="2"/>
  <c r="C52" i="1"/>
  <c r="D51" i="1"/>
  <c r="H195" i="1"/>
  <c r="I194" i="1"/>
  <c r="H194" i="1" s="1"/>
  <c r="I52" i="1"/>
  <c r="C289" i="2"/>
  <c r="D51" i="2"/>
  <c r="C52" i="2"/>
  <c r="H230" i="1"/>
  <c r="I289" i="1"/>
  <c r="H195" i="2"/>
  <c r="H289" i="2" s="1"/>
  <c r="I194" i="2"/>
  <c r="H194" i="2" s="1"/>
  <c r="E290" i="2"/>
  <c r="E50" i="2"/>
  <c r="H52" i="2" l="1"/>
  <c r="H289" i="1"/>
  <c r="D290" i="1"/>
  <c r="C290" i="1" s="1"/>
  <c r="C51" i="1"/>
  <c r="D50" i="1"/>
  <c r="C50" i="1" s="1"/>
  <c r="H52" i="1"/>
  <c r="I51" i="1"/>
  <c r="C51" i="2"/>
  <c r="D50" i="2"/>
  <c r="C50" i="2" s="1"/>
  <c r="D24" i="2"/>
  <c r="H51" i="2"/>
  <c r="I50" i="2"/>
  <c r="H50" i="2" s="1"/>
  <c r="I24" i="2"/>
  <c r="H24" i="2" l="1"/>
  <c r="I20" i="2"/>
  <c r="H20" i="2" s="1"/>
  <c r="C24" i="2"/>
  <c r="D20" i="2"/>
  <c r="C20" i="2" s="1"/>
  <c r="I50" i="1"/>
  <c r="H50" i="1" s="1"/>
  <c r="I24" i="1"/>
  <c r="I290" i="1" s="1"/>
  <c r="H290" i="1" s="1"/>
  <c r="H51" i="1"/>
  <c r="I290" i="2"/>
  <c r="H290" i="2" s="1"/>
  <c r="D290" i="2"/>
  <c r="C290" i="2" s="1"/>
  <c r="H24" i="1" l="1"/>
  <c r="I20" i="1"/>
  <c r="H20" i="1" s="1"/>
</calcChain>
</file>

<file path=xl/sharedStrings.xml><?xml version="1.0" encoding="utf-8"?>
<sst xmlns="http://schemas.openxmlformats.org/spreadsheetml/2006/main" count="2313" uniqueCount="343">
  <si>
    <t>Tāme Nr.03.1.2.</t>
  </si>
  <si>
    <t>IEŅĒMUMU UN IZDEVUMU TĀME 2019.GADAM</t>
  </si>
  <si>
    <t>Budžeta finansēta institūcija</t>
  </si>
  <si>
    <t>Jūrmalas pilsētas dome</t>
  </si>
  <si>
    <t>Reģistrācijas Nr.</t>
  </si>
  <si>
    <t>90000056357</t>
  </si>
  <si>
    <t>Adrese</t>
  </si>
  <si>
    <t>Jūrmala, Jomas iela 1/5</t>
  </si>
  <si>
    <t>Funkcionālās klasifikācijas kods</t>
  </si>
  <si>
    <t>03.600</t>
  </si>
  <si>
    <t>Programma</t>
  </si>
  <si>
    <t>Iebraukšanas nodevas iekasēšanas nodrošinājums</t>
  </si>
  <si>
    <t>Konta Nr.</t>
  </si>
  <si>
    <t>pamatbudžetam</t>
  </si>
  <si>
    <t>LV84PARX0002484572001</t>
  </si>
  <si>
    <t>Valsts budžeta transfertiem</t>
  </si>
  <si>
    <t>projektiem</t>
  </si>
  <si>
    <t>maksas pakalpojumiem</t>
  </si>
  <si>
    <t>LV81PARX0002484577002</t>
  </si>
  <si>
    <t>ziedojumiem, dāvinājumiem</t>
  </si>
  <si>
    <t>Budžeta klasifikācijas                                                         kods</t>
  </si>
  <si>
    <t>Rādītāju nosaukumi</t>
  </si>
  <si>
    <t>Iestādes pieprasījums 2019.gadam</t>
  </si>
  <si>
    <t>Izdevumu tāme 2019.gadam</t>
  </si>
  <si>
    <t>Kopā</t>
  </si>
  <si>
    <t>Pamatbudžets</t>
  </si>
  <si>
    <t>Valsts un citu pašvaldību (iestāžu) budžeta transferti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</si>
  <si>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</si>
  <si>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</si>
  <si>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</si>
  <si>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</si>
  <si>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</si>
  <si>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</si>
  <si>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</si>
  <si>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</si>
  <si>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</si>
  <si>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</si>
  <si>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</si>
  <si>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</si>
  <si>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</si>
  <si>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</si>
  <si>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</si>
  <si>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</si>
  <si>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</si>
  <si>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</si>
  <si>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</si>
  <si>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</si>
  <si>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</si>
  <si>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</si>
  <si>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</si>
  <si>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</si>
  <si>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</si>
  <si>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</si>
  <si>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</si>
  <si>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</si>
  <si>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</si>
  <si>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</si>
  <si>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</si>
  <si>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</si>
  <si>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</si>
  <si>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</si>
  <si>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</si>
  <si>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</si>
  <si>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</si>
  <si>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</si>
  <si>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</si>
  <si>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</si>
  <si>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</si>
  <si>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</si>
  <si>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</si>
  <si>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</si>
  <si>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</si>
  <si>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</si>
  <si>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</si>
  <si>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</si>
  <si>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</si>
  <si>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</si>
  <si>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</si>
  <si>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</si>
  <si>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</si>
  <si>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</si>
  <si>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soc. apdroš. obl. iemaksas</t>
  </si>
  <si>
    <t>Mācību maksas kompensācija</t>
  </si>
  <si>
    <t>Darba devēja uzturdevas kompensācija</t>
  </si>
  <si>
    <t>Darba devēja izdevumi veselības, dzīvības un nelaimes gadījumu apdrošināšanai</t>
  </si>
  <si>
    <t>Darba devēja pabalsti un kompensācijas, no kā neaprēķina iedzīvotāju ienākuma nodokli un valsts soc. apdroš. obl.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</si>
  <si>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</si>
  <si>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</si>
  <si>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</si>
  <si>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</si>
  <si>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</si>
  <si>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</si>
  <si>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</si>
  <si>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Izdevumi par sakaru pakalpojumiem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</si>
  <si>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</si>
  <si>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</si>
  <si>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</si>
  <si>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</si>
  <si>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</si>
  <si>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</si>
  <si>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</si>
  <si>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</si>
  <si>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</si>
  <si>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</si>
  <si>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</si>
  <si>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</si>
  <si>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</si>
  <si>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</si>
  <si>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</si>
  <si>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mācību pakalpojumiem</t>
  </si>
  <si>
    <t>Maksājumu pakalpojumi un komisijas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</si>
  <si>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</si>
  <si>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</si>
  <si>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</si>
  <si>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</si>
  <si>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</si>
  <si>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</si>
  <si>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</si>
  <si>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</si>
  <si>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atbildības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</si>
  <si>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</si>
  <si>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</si>
  <si>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</si>
  <si>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</si>
  <si>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</si>
  <si>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</si>
  <si>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</si>
  <si>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</si>
  <si>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</si>
  <si>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</si>
  <si>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</si>
  <si>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</si>
  <si>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</si>
  <si>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</si>
  <si>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</si>
  <si>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</si>
  <si>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</si>
  <si>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parāda apkalpošanu un komisijas maksas par izmantotajiem atsavinātajiem finanšu instrumentiem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</si>
  <si>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</si>
  <si>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</si>
  <si>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</si>
  <si>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</si>
  <si>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</si>
  <si>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</si>
  <si>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</si>
  <si>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</si>
  <si>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</si>
  <si>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</si>
  <si>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</si>
  <si>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</si>
  <si>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medicīniskie 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</si>
  <si>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</si>
  <si>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</si>
  <si>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</si>
  <si>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</si>
  <si>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</si>
  <si>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</si>
  <si>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</si>
  <si>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</si>
  <si>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</si>
  <si>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</si>
  <si>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</si>
  <si>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</si>
  <si>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</si>
  <si>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</si>
  <si>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</si>
  <si>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</si>
  <si>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</si>
  <si>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</si>
  <si>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</si>
  <si>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 un sprāgstvielas</t>
  </si>
  <si>
    <t>Pārējie specifiskas lietošanas materiāli un inventārs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</si>
  <si>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</si>
  <si>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</si>
  <si>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</si>
  <si>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</si>
  <si>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</si>
  <si>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</si>
  <si>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</si>
  <si>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</si>
  <si>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Maksājumi par budžeta iestādēm piemērotajām sankcijām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</si>
  <si>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</si>
  <si>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</si>
  <si>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</si>
  <si>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</si>
  <si>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</si>
  <si>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</si>
  <si>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</si>
  <si>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</si>
  <si>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</si>
  <si>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</si>
  <si>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</si>
  <si>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</si>
  <si>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</si>
  <si>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</si>
  <si>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</si>
  <si>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</si>
  <si>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</si>
  <si>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</si>
  <si>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</si>
  <si>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</si>
  <si>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</si>
  <si>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</si>
  <si>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</si>
  <si>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</si>
  <si>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</si>
  <si>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</si>
  <si>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</si>
  <si>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</si>
  <si>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</si>
  <si>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</si>
  <si>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</si>
  <si>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</si>
  <si>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</si>
  <si>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 un būves</t>
  </si>
  <si>
    <t>Dzīvojamās ēkas</t>
  </si>
  <si>
    <t>Nedzīvojamās ēkas</t>
  </si>
  <si>
    <t>Transporta būves</t>
  </si>
  <si>
    <t>Zeme zem būvēm</t>
  </si>
  <si>
    <t>Kultivētā zeme</t>
  </si>
  <si>
    <t>Atpūtai un izklaidei izmantojamā zeme</t>
  </si>
  <si>
    <t>Pārējā zeme</t>
  </si>
  <si>
    <t>Inženierbūves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</si>
  <si>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</si>
  <si>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</si>
  <si>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</si>
  <si>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</si>
  <si>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</si>
  <si>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</si>
  <si>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</si>
  <si>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</si>
  <si>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</si>
  <si>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</si>
  <si>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</si>
  <si>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</si>
  <si>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</si>
  <si>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</si>
  <si>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</si>
  <si>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</si>
  <si>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</si>
  <si>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</si>
  <si>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</si>
  <si>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</si>
  <si>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</si>
  <si>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</si>
  <si>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</si>
  <si>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</si>
  <si>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</si>
  <si>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</si>
  <si>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</si>
  <si>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pabalsti naudā krīzes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</si>
  <si>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</si>
  <si>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</si>
  <si>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</si>
  <si>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</si>
  <si>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</si>
  <si>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</si>
  <si>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</si>
  <si>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</si>
  <si>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</si>
  <si>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</si>
  <si>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</si>
  <si>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</si>
  <si>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Pašvaldības pabalsti natūrā krīzes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</si>
  <si>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</si>
  <si>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</si>
  <si>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</si>
  <si>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</si>
  <si>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</si>
  <si>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</si>
  <si>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</si>
  <si>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</si>
  <si>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</si>
  <si>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Izdevumi par piešķīrumiem iedzīvotājiem natūrā, naudas balvas, izdevumi pašvaldību brīvprātīgo iniciatīvu izpildei</t>
  </si>
  <si>
    <t>Izdevumi par piešķīrumiem iedzīvotājiem natūrā brīvprātīgo iniciatīvu izpildei</t>
  </si>
  <si>
    <t>Naudas balvas</t>
  </si>
  <si>
    <t>Izdevumi brīvprātīgo iniciatīvu izpildei</t>
  </si>
  <si>
    <t>Izsoles nodrošinājuma un citu maksājumu, kas saistīti ar dalību izsolēs, atmaksa</t>
  </si>
  <si>
    <t>Transferti, uzturēšanas izdevumu transferti, pašu resursu maksājumi, starptautiskā sadarbība</t>
  </si>
  <si>
    <t>Pašvaldību transferti un uzturēšanas izdevumu transferti</t>
  </si>
  <si>
    <t>Pašvaldību  uzturēšanas izdevumu transferti citām pašvaldībām</t>
  </si>
  <si>
    <t>Pašvaldību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</si>
  <si>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</si>
  <si>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</si>
  <si>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</si>
  <si>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</si>
  <si>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</si>
  <si>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</si>
  <si>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</si>
  <si>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</si>
  <si>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Starptautiskā sadarbība</t>
  </si>
  <si>
    <t>Pārējie pārskaitījumi ārvalstīm</t>
  </si>
  <si>
    <t>Kapitālo izdevumu transferti</t>
  </si>
  <si>
    <t>Pašvaldību kapitālo izdevumu transferti</t>
  </si>
  <si>
    <t>Pašvaldību kapitālo izdevumu transferti citām pašvaldībām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</si>
  <si>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</si>
  <si>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</si>
  <si>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</si>
  <si>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</si>
  <si>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</si>
  <si>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</si>
  <si>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</si>
  <si>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</si>
  <si>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</si>
  <si>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</si>
  <si>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</si>
  <si>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</si>
  <si>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</si>
  <si>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</si>
  <si>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</si>
  <si>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</si>
  <si>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</si>
  <si>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</si>
  <si>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</si>
  <si>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</si>
  <si>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</si>
  <si>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</si>
  <si>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</si>
  <si>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</si>
  <si>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</si>
  <si>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</si>
  <si>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</si>
  <si>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</si>
  <si>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Nr.03.1.3.</t>
  </si>
  <si>
    <t>Pašv.īp.tehn.nodr.nod</t>
  </si>
  <si>
    <t>03.110</t>
  </si>
  <si>
    <t>Nekustamā īpašuma būvniecība, atjaunošana un uzlabošana policijas vajadzībām</t>
  </si>
  <si>
    <t>Tāme Nr.03.1.1.</t>
  </si>
  <si>
    <t>03.390</t>
  </si>
  <si>
    <t>Iestādes uzturēšana</t>
  </si>
  <si>
    <t>LV57PARX0002484572002</t>
  </si>
  <si>
    <t>Tāme Nr.03.3.1.</t>
  </si>
  <si>
    <t>Pašvaldības pamtbudžets</t>
  </si>
  <si>
    <t>03.600.</t>
  </si>
  <si>
    <t>Atskaitījumi CSDD par apstāšanās un stāvēšanas noteikumu pārkāpumu iekasēšanas nodrošināšanu</t>
  </si>
  <si>
    <t>Pašvaldības budžeta kopējie izdevumu konti</t>
  </si>
  <si>
    <t>Tāme Nr.03.2.1.</t>
  </si>
  <si>
    <t>Jūrmalas pilsētas pašvaldības policija</t>
  </si>
  <si>
    <t>90000056554</t>
  </si>
  <si>
    <t>Dubultu prospekts 2, Jūrmala, LV-2015</t>
  </si>
  <si>
    <t>Iestādes uzturēšana un sabiedriskās kārtības nodrošināšana</t>
  </si>
  <si>
    <t>LV30PARX0002484572003</t>
  </si>
  <si>
    <t>LV54PARX0002484577003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</si>
</sst>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12">
    <xf numFmtId="0" fontId="0" fillId="0" borderId="0" xfId="0"/>
    <xf numFmtId="0" fontId="3" fillId="0" borderId="0" xfId="1" applyFont="1" applyFill="1" applyBorder="1" applyAlignment="1" applyProtection="1">
      <alignment vertical="center"/>
    </xf>
    <xf numFmtId="49" fontId="5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3" fillId="2" borderId="7" xfId="1" applyNumberFormat="1" applyFont="1" applyFill="1" applyBorder="1" applyAlignment="1" applyProtection="1">
      <alignment vertical="center"/>
    </xf>
    <xf numFmtId="49" fontId="3" fillId="2" borderId="8" xfId="1" applyNumberFormat="1" applyFont="1" applyFill="1" applyBorder="1" applyAlignment="1" applyProtection="1">
      <alignment vertical="center"/>
    </xf>
    <xf numFmtId="49" fontId="3" fillId="2" borderId="9" xfId="1" applyNumberFormat="1" applyFont="1" applyFill="1" applyBorder="1" applyAlignment="1" applyProtection="1">
      <alignment vertical="center"/>
      <protection locked="0"/>
    </xf>
    <xf numFmtId="49" fontId="3" fillId="2" borderId="10" xfId="1" applyNumberFormat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textRotation="90"/>
    </xf>
    <xf numFmtId="1" fontId="7" fillId="0" borderId="25" xfId="1" applyNumberFormat="1" applyFont="1" applyFill="1" applyBorder="1" applyAlignment="1" applyProtection="1">
      <alignment horizontal="center" vertical="center"/>
    </xf>
    <xf numFmtId="1" fontId="7" fillId="0" borderId="26" xfId="1" applyNumberFormat="1" applyFont="1" applyFill="1" applyBorder="1" applyAlignment="1" applyProtection="1">
      <alignment horizontal="center" vertical="center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vertical="center"/>
      <protection locked="0"/>
    </xf>
    <xf numFmtId="0" fontId="2" fillId="0" borderId="18" xfId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 wrapText="1"/>
    </xf>
    <xf numFmtId="0" fontId="2" fillId="0" borderId="30" xfId="1" applyFont="1" applyFill="1" applyBorder="1" applyAlignment="1" applyProtection="1">
      <alignment horizontal="left" vertical="center" wrapText="1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34" xfId="1" applyNumberFormat="1" applyFont="1" applyFill="1" applyBorder="1" applyAlignment="1" applyProtection="1">
      <alignment horizontal="right" vertical="center"/>
    </xf>
    <xf numFmtId="0" fontId="3" fillId="0" borderId="25" xfId="1" applyFont="1" applyFill="1" applyBorder="1" applyAlignment="1" applyProtection="1">
      <alignment vertical="center" wrapText="1"/>
    </xf>
    <xf numFmtId="0" fontId="3" fillId="0" borderId="25" xfId="1" applyFont="1" applyFill="1" applyBorder="1" applyAlignment="1" applyProtection="1">
      <alignment horizontal="left" vertical="center" wrapText="1"/>
    </xf>
    <xf numFmtId="3" fontId="3" fillId="0" borderId="26" xfId="1" applyNumberFormat="1" applyFont="1" applyFill="1" applyBorder="1" applyAlignment="1" applyProtection="1">
      <alignment horizontal="right" vertical="center"/>
    </xf>
    <xf numFmtId="3" fontId="3" fillId="0" borderId="27" xfId="1" applyNumberFormat="1" applyFont="1" applyFill="1" applyBorder="1" applyAlignment="1" applyProtection="1">
      <alignment horizontal="right" vertical="center"/>
    </xf>
    <xf numFmtId="3" fontId="3" fillId="0" borderId="28" xfId="1" applyNumberFormat="1" applyFont="1" applyFill="1" applyBorder="1" applyAlignment="1" applyProtection="1">
      <alignment horizontal="right" vertical="center"/>
    </xf>
    <xf numFmtId="3" fontId="3" fillId="0" borderId="29" xfId="1" applyNumberFormat="1" applyFont="1" applyFill="1" applyBorder="1" applyAlignment="1" applyProtection="1">
      <alignment horizontal="right" vertical="center"/>
    </xf>
    <xf numFmtId="0" fontId="3" fillId="0" borderId="16" xfId="1" applyFont="1" applyFill="1" applyBorder="1" applyAlignment="1" applyProtection="1">
      <alignment vertical="center" wrapText="1"/>
    </xf>
    <xf numFmtId="0" fontId="3" fillId="0" borderId="16" xfId="1" applyFont="1" applyFill="1" applyBorder="1" applyAlignment="1" applyProtection="1">
      <alignment horizontal="right" vertical="center" wrapText="1"/>
    </xf>
    <xf numFmtId="3" fontId="3" fillId="0" borderId="4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right" vertical="center"/>
      <protection locked="0"/>
    </xf>
    <xf numFmtId="3" fontId="3" fillId="0" borderId="18" xfId="1" applyNumberFormat="1" applyFont="1" applyFill="1" applyBorder="1" applyAlignment="1" applyProtection="1">
      <alignment horizontal="right" vertical="center"/>
      <protection locked="0"/>
    </xf>
    <xf numFmtId="3" fontId="3" fillId="0" borderId="19" xfId="1" applyNumberFormat="1" applyFont="1" applyFill="1" applyBorder="1" applyAlignment="1" applyProtection="1">
      <alignment horizontal="right" vertical="center"/>
      <protection locked="0"/>
    </xf>
    <xf numFmtId="0" fontId="3" fillId="0" borderId="35" xfId="1" applyFont="1" applyFill="1" applyBorder="1" applyAlignment="1" applyProtection="1">
      <alignment vertical="center" wrapText="1"/>
    </xf>
    <xf numFmtId="0" fontId="3" fillId="0" borderId="35" xfId="1" applyFont="1" applyFill="1" applyBorder="1" applyAlignment="1" applyProtection="1">
      <alignment horizontal="right" vertical="center" wrapText="1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37" xfId="1" applyNumberFormat="1" applyFont="1" applyFill="1" applyBorder="1" applyAlignment="1" applyProtection="1">
      <alignment horizontal="right" vertical="center"/>
      <protection locked="0"/>
    </xf>
    <xf numFmtId="3" fontId="3" fillId="0" borderId="6" xfId="1" applyNumberFormat="1" applyFont="1" applyFill="1" applyBorder="1" applyAlignment="1" applyProtection="1">
      <alignment horizontal="right" vertical="center"/>
      <protection locked="0"/>
    </xf>
    <xf numFmtId="3" fontId="3" fillId="0" borderId="38" xfId="1" applyNumberFormat="1" applyFont="1" applyFill="1" applyBorder="1" applyAlignment="1" applyProtection="1">
      <alignment horizontal="right" vertical="center"/>
    </xf>
    <xf numFmtId="0" fontId="2" fillId="0" borderId="20" xfId="1" applyFont="1" applyFill="1" applyBorder="1" applyAlignment="1" applyProtection="1">
      <alignment horizontal="left" vertical="center" wrapText="1"/>
    </xf>
    <xf numFmtId="3" fontId="3" fillId="0" borderId="23" xfId="1" applyNumberFormat="1" applyFont="1" applyFill="1" applyBorder="1" applyAlignment="1" applyProtection="1">
      <alignment vertical="center"/>
    </xf>
    <xf numFmtId="3" fontId="3" fillId="0" borderId="22" xfId="1" applyNumberFormat="1" applyFont="1" applyFill="1" applyBorder="1" applyAlignment="1" applyProtection="1">
      <alignment vertical="center"/>
      <protection locked="0"/>
    </xf>
    <xf numFmtId="3" fontId="3" fillId="0" borderId="22" xfId="1" applyNumberFormat="1" applyFont="1" applyFill="1" applyBorder="1" applyAlignment="1" applyProtection="1">
      <alignment horizontal="center" vertical="center"/>
    </xf>
    <xf numFmtId="3" fontId="3" fillId="0" borderId="39" xfId="1" applyNumberFormat="1" applyFont="1" applyFill="1" applyBorder="1" applyAlignment="1" applyProtection="1">
      <alignment horizontal="center" vertical="center"/>
    </xf>
    <xf numFmtId="3" fontId="3" fillId="0" borderId="24" xfId="1" applyNumberFormat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left" vertical="center" wrapText="1"/>
      <protection locked="0"/>
    </xf>
    <xf numFmtId="0" fontId="2" fillId="0" borderId="40" xfId="1" applyFont="1" applyFill="1" applyBorder="1" applyAlignment="1" applyProtection="1">
      <alignment horizontal="left" vertical="center" wrapText="1"/>
    </xf>
    <xf numFmtId="3" fontId="3" fillId="0" borderId="7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center" vertical="center"/>
    </xf>
    <xf numFmtId="3" fontId="3" fillId="0" borderId="42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horizontal="center" vertical="center"/>
      <protection locked="0"/>
    </xf>
    <xf numFmtId="3" fontId="3" fillId="0" borderId="43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horizontal="center"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horizontal="center" vertical="center"/>
    </xf>
    <xf numFmtId="3" fontId="3" fillId="0" borderId="19" xfId="1" applyNumberFormat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left" vertical="center" wrapText="1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horizontal="center" vertical="center"/>
    </xf>
    <xf numFmtId="3" fontId="3" fillId="0" borderId="37" xfId="1" applyNumberFormat="1" applyFont="1" applyFill="1" applyBorder="1" applyAlignment="1" applyProtection="1">
      <alignment vertical="center"/>
      <protection locked="0"/>
    </xf>
    <xf numFmtId="3" fontId="3" fillId="0" borderId="6" xfId="1" applyNumberFormat="1" applyFont="1" applyFill="1" applyBorder="1" applyAlignment="1" applyProtection="1">
      <alignment horizontal="center" vertical="center"/>
    </xf>
    <xf numFmtId="3" fontId="3" fillId="0" borderId="38" xfId="1" applyNumberFormat="1" applyFont="1" applyFill="1" applyBorder="1" applyAlignment="1" applyProtection="1">
      <alignment horizontal="center" vertical="center"/>
    </xf>
    <xf numFmtId="0" fontId="3" fillId="0" borderId="44" xfId="1" applyFont="1" applyFill="1" applyBorder="1" applyAlignment="1" applyProtection="1">
      <alignment horizontal="right" vertical="center" wrapText="1"/>
    </xf>
    <xf numFmtId="0" fontId="3" fillId="0" borderId="44" xfId="1" applyFont="1" applyFill="1" applyBorder="1" applyAlignment="1" applyProtection="1">
      <alignment horizontal="left" vertical="center" wrapTex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horizontal="center" vertical="center"/>
    </xf>
    <xf numFmtId="3" fontId="3" fillId="0" borderId="45" xfId="1" applyNumberFormat="1" applyFont="1" applyFill="1" applyBorder="1" applyAlignment="1" applyProtection="1">
      <alignment vertical="center"/>
      <protection locked="0"/>
    </xf>
    <xf numFmtId="3" fontId="3" fillId="0" borderId="14" xfId="1" applyNumberFormat="1" applyFont="1" applyFill="1" applyBorder="1" applyAlignment="1" applyProtection="1">
      <alignment horizontal="center" vertical="center"/>
    </xf>
    <xf numFmtId="3" fontId="3" fillId="0" borderId="15" xfId="1" applyNumberFormat="1" applyFont="1" applyFill="1" applyBorder="1" applyAlignment="1" applyProtection="1">
      <alignment horizontal="center" vertical="center"/>
    </xf>
    <xf numFmtId="0" fontId="3" fillId="0" borderId="46" xfId="1" applyFont="1" applyFill="1" applyBorder="1" applyAlignment="1" applyProtection="1">
      <alignment horizontal="right" vertical="center" wrapText="1"/>
    </xf>
    <xf numFmtId="0" fontId="3" fillId="0" borderId="46" xfId="1" applyFont="1" applyFill="1" applyBorder="1" applyAlignment="1" applyProtection="1">
      <alignment horizontal="left" vertical="center" wrapText="1"/>
    </xf>
    <xf numFmtId="3" fontId="3" fillId="0" borderId="47" xfId="1" applyNumberFormat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vertical="center"/>
      <protection locked="0"/>
    </xf>
    <xf numFmtId="3" fontId="3" fillId="0" borderId="10" xfId="1" applyNumberFormat="1" applyFont="1" applyFill="1" applyBorder="1" applyAlignment="1" applyProtection="1">
      <alignment horizontal="center" vertical="center"/>
    </xf>
    <xf numFmtId="3" fontId="3" fillId="0" borderId="49" xfId="1" applyNumberFormat="1" applyFont="1" applyFill="1" applyBorder="1" applyAlignment="1" applyProtection="1">
      <alignment horizontal="center" vertical="center"/>
    </xf>
    <xf numFmtId="0" fontId="2" fillId="0" borderId="50" xfId="1" applyFont="1" applyFill="1" applyBorder="1" applyAlignment="1" applyProtection="1">
      <alignment horizontal="center" vertical="center" wrapText="1"/>
    </xf>
    <xf numFmtId="0" fontId="2" fillId="0" borderId="50" xfId="1" applyFont="1" applyFill="1" applyBorder="1" applyAlignment="1" applyProtection="1">
      <alignment horizontal="left" vertical="center" wrapText="1"/>
    </xf>
    <xf numFmtId="3" fontId="3" fillId="0" borderId="51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center" vertical="center"/>
    </xf>
    <xf numFmtId="3" fontId="3" fillId="0" borderId="53" xfId="1" applyNumberFormat="1" applyFont="1" applyFill="1" applyBorder="1" applyAlignment="1" applyProtection="1">
      <alignment horizontal="center" vertical="center"/>
    </xf>
    <xf numFmtId="3" fontId="3" fillId="0" borderId="54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right" vertical="center"/>
    </xf>
    <xf numFmtId="3" fontId="3" fillId="0" borderId="7" xfId="1" applyNumberFormat="1" applyFont="1" applyFill="1" applyBorder="1" applyAlignment="1" applyProtection="1">
      <alignment horizontal="right" vertical="center"/>
    </xf>
    <xf numFmtId="3" fontId="3" fillId="0" borderId="45" xfId="1" applyNumberFormat="1" applyFont="1" applyFill="1" applyBorder="1" applyAlignment="1" applyProtection="1">
      <alignment horizontal="right" vertical="center"/>
      <protection locked="0"/>
    </xf>
    <xf numFmtId="3" fontId="3" fillId="0" borderId="45" xfId="1" applyNumberFormat="1" applyFont="1" applyFill="1" applyBorder="1" applyAlignment="1" applyProtection="1">
      <alignment horizontal="center" vertical="center"/>
      <protection locked="0"/>
    </xf>
    <xf numFmtId="3" fontId="3" fillId="0" borderId="55" xfId="1" applyNumberFormat="1" applyFont="1" applyFill="1" applyBorder="1" applyAlignment="1" applyProtection="1">
      <alignment horizontal="center" vertical="center"/>
    </xf>
    <xf numFmtId="3" fontId="3" fillId="0" borderId="56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center" vertical="center"/>
      <protection locked="0"/>
    </xf>
    <xf numFmtId="3" fontId="3" fillId="0" borderId="57" xfId="1" applyNumberFormat="1" applyFont="1" applyFill="1" applyBorder="1" applyAlignment="1" applyProtection="1">
      <alignment horizontal="center" vertical="center"/>
    </xf>
    <xf numFmtId="0" fontId="2" fillId="0" borderId="46" xfId="1" applyFont="1" applyFill="1" applyBorder="1" applyAlignment="1" applyProtection="1">
      <alignment horizontal="center" vertical="center" wrapText="1"/>
    </xf>
    <xf numFmtId="0" fontId="2" fillId="0" borderId="46" xfId="1" applyFont="1" applyFill="1" applyBorder="1" applyAlignment="1" applyProtection="1">
      <alignment horizontal="left" vertical="center" wrapText="1"/>
    </xf>
    <xf numFmtId="3" fontId="3" fillId="0" borderId="58" xfId="1" applyNumberFormat="1" applyFont="1" applyFill="1" applyBorder="1" applyAlignment="1" applyProtection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0" fontId="3" fillId="0" borderId="50" xfId="1" applyFont="1" applyFill="1" applyBorder="1" applyAlignment="1" applyProtection="1">
      <alignment horizontal="right" vertical="center" wrapText="1"/>
    </xf>
    <xf numFmtId="0" fontId="3" fillId="0" borderId="50" xfId="1" applyFont="1" applyFill="1" applyBorder="1" applyAlignment="1" applyProtection="1">
      <alignment horizontal="left" vertical="center" wrapText="1"/>
    </xf>
    <xf numFmtId="3" fontId="3" fillId="0" borderId="60" xfId="1" applyNumberFormat="1" applyFont="1" applyFill="1" applyBorder="1" applyAlignment="1" applyProtection="1">
      <alignment horizontal="right" vertical="center"/>
    </xf>
    <xf numFmtId="3" fontId="3" fillId="0" borderId="53" xfId="1" applyNumberFormat="1" applyFont="1" applyFill="1" applyBorder="1" applyAlignment="1" applyProtection="1">
      <alignment horizontal="right" vertical="center"/>
      <protection locked="0"/>
    </xf>
    <xf numFmtId="3" fontId="3" fillId="0" borderId="54" xfId="1" applyNumberFormat="1" applyFont="1" applyFill="1" applyBorder="1" applyAlignment="1" applyProtection="1">
      <alignment horizontal="right" vertical="center"/>
      <protection locked="0"/>
    </xf>
    <xf numFmtId="0" fontId="3" fillId="0" borderId="50" xfId="1" applyFont="1" applyFill="1" applyBorder="1" applyAlignment="1" applyProtection="1">
      <alignment vertical="center" wrapText="1"/>
    </xf>
    <xf numFmtId="3" fontId="3" fillId="0" borderId="51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horizontal="right" vertical="center"/>
    </xf>
    <xf numFmtId="3" fontId="3" fillId="0" borderId="54" xfId="1" applyNumberFormat="1" applyFont="1" applyFill="1" applyBorder="1" applyAlignment="1" applyProtection="1">
      <alignment horizontal="right" vertical="center"/>
    </xf>
    <xf numFmtId="0" fontId="2" fillId="0" borderId="16" xfId="1" applyFont="1" applyBorder="1" applyAlignment="1" applyProtection="1">
      <alignment vertical="center" wrapText="1"/>
    </xf>
    <xf numFmtId="0" fontId="2" fillId="0" borderId="16" xfId="1" applyFont="1" applyBorder="1" applyAlignment="1" applyProtection="1">
      <alignment horizontal="left" vertical="center" wrapText="1"/>
    </xf>
    <xf numFmtId="3" fontId="2" fillId="0" borderId="4" xfId="1" applyNumberFormat="1" applyFont="1" applyBorder="1" applyAlignment="1" applyProtection="1">
      <alignment vertical="center"/>
    </xf>
    <xf numFmtId="3" fontId="2" fillId="0" borderId="21" xfId="1" applyNumberFormat="1" applyFont="1" applyBorder="1" applyAlignment="1" applyProtection="1">
      <alignment vertical="center"/>
    </xf>
    <xf numFmtId="3" fontId="2" fillId="0" borderId="18" xfId="1" applyNumberFormat="1" applyFont="1" applyBorder="1" applyAlignment="1" applyProtection="1">
      <alignment vertical="center"/>
    </xf>
    <xf numFmtId="3" fontId="2" fillId="0" borderId="19" xfId="1" applyNumberFormat="1" applyFont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34" xfId="1" applyNumberFormat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 wrapText="1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0" fontId="2" fillId="3" borderId="66" xfId="1" applyFont="1" applyFill="1" applyBorder="1" applyAlignment="1" applyProtection="1">
      <alignment horizontal="left" vertical="center" wrapText="1"/>
    </xf>
    <xf numFmtId="3" fontId="2" fillId="3" borderId="67" xfId="1" applyNumberFormat="1" applyFont="1" applyFill="1" applyBorder="1" applyAlignment="1" applyProtection="1">
      <alignment vertical="center"/>
    </xf>
    <xf numFmtId="3" fontId="2" fillId="3" borderId="68" xfId="1" applyNumberFormat="1" applyFont="1" applyFill="1" applyBorder="1" applyAlignment="1" applyProtection="1">
      <alignment vertical="center"/>
    </xf>
    <xf numFmtId="3" fontId="2" fillId="3" borderId="69" xfId="1" applyNumberFormat="1" applyFont="1" applyFill="1" applyBorder="1" applyAlignment="1" applyProtection="1">
      <alignment vertical="center"/>
    </xf>
    <xf numFmtId="3" fontId="2" fillId="3" borderId="70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horizontal="left" vertical="center" wrapText="1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horizontal="center" vertical="center" wrapText="1"/>
    </xf>
    <xf numFmtId="3" fontId="3" fillId="0" borderId="52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vertical="center"/>
    </xf>
    <xf numFmtId="3" fontId="3" fillId="0" borderId="54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3" fontId="3" fillId="0" borderId="19" xfId="1" applyNumberFormat="1" applyFont="1" applyFill="1" applyBorder="1" applyAlignment="1" applyProtection="1">
      <alignment vertical="center"/>
      <protection locked="0"/>
    </xf>
    <xf numFmtId="0" fontId="3" fillId="4" borderId="0" xfId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3" fontId="3" fillId="0" borderId="38" xfId="1" applyNumberFormat="1" applyFont="1" applyFill="1" applyBorder="1" applyAlignment="1" applyProtection="1">
      <alignment vertical="center"/>
      <protection locked="0"/>
    </xf>
    <xf numFmtId="0" fontId="3" fillId="0" borderId="35" xfId="1" applyFont="1" applyFill="1" applyBorder="1" applyAlignment="1" applyProtection="1">
      <alignment horizontal="center" vertical="center" wrapText="1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3" fontId="3" fillId="0" borderId="52" xfId="1" applyNumberFormat="1" applyFont="1" applyFill="1" applyBorder="1" applyAlignment="1" applyProtection="1">
      <alignment vertical="center"/>
      <protection locked="0"/>
    </xf>
    <xf numFmtId="3" fontId="3" fillId="0" borderId="53" xfId="1" applyNumberFormat="1" applyFont="1" applyFill="1" applyBorder="1" applyAlignment="1" applyProtection="1">
      <alignment vertical="center"/>
      <protection locked="0"/>
    </xf>
    <xf numFmtId="3" fontId="3" fillId="0" borderId="54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43" xfId="1" applyNumberFormat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horizontal="center" vertical="center" wrapText="1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73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0" fontId="3" fillId="0" borderId="3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 wrapText="1"/>
    </xf>
    <xf numFmtId="3" fontId="3" fillId="0" borderId="75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  <protection locked="0"/>
    </xf>
    <xf numFmtId="3" fontId="3" fillId="0" borderId="43" xfId="1" applyNumberFormat="1" applyFont="1" applyFill="1" applyBorder="1" applyAlignment="1" applyProtection="1">
      <alignment vertical="center"/>
      <protection locked="0"/>
    </xf>
    <xf numFmtId="3" fontId="3" fillId="0" borderId="57" xfId="1" applyNumberFormat="1" applyFont="1" applyFill="1" applyBorder="1" applyAlignment="1" applyProtection="1">
      <alignment vertical="center"/>
    </xf>
    <xf numFmtId="0" fontId="2" fillId="4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3" fillId="0" borderId="66" xfId="1" applyFont="1" applyFill="1" applyBorder="1" applyAlignment="1" applyProtection="1">
      <alignment horizontal="left" vertical="center" wrapText="1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76" xfId="1" applyNumberFormat="1" applyFont="1" applyFill="1" applyBorder="1" applyAlignment="1" applyProtection="1">
      <alignment vertical="center"/>
    </xf>
    <xf numFmtId="3" fontId="3" fillId="0" borderId="77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horizontal="right" vertical="center" wrapText="1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79" xfId="1" applyNumberFormat="1" applyFont="1" applyFill="1" applyBorder="1" applyAlignment="1" applyProtection="1">
      <alignment vertical="center"/>
      <protection locked="0"/>
    </xf>
    <xf numFmtId="3" fontId="3" fillId="0" borderId="80" xfId="1" applyNumberFormat="1" applyFont="1" applyFill="1" applyBorder="1" applyAlignment="1" applyProtection="1">
      <alignment vertical="center"/>
      <protection locked="0"/>
    </xf>
    <xf numFmtId="0" fontId="2" fillId="0" borderId="66" xfId="1" applyFont="1" applyFill="1" applyBorder="1" applyAlignment="1" applyProtection="1">
      <alignment horizontal="left" vertical="center" wrapText="1"/>
    </xf>
    <xf numFmtId="3" fontId="3" fillId="0" borderId="67" xfId="1" applyNumberFormat="1" applyFont="1" applyFill="1" applyBorder="1" applyAlignment="1" applyProtection="1">
      <alignment vertical="center"/>
    </xf>
    <xf numFmtId="3" fontId="3" fillId="0" borderId="68" xfId="1" applyNumberFormat="1" applyFont="1" applyFill="1" applyBorder="1" applyAlignment="1" applyProtection="1">
      <alignment vertical="center"/>
    </xf>
    <xf numFmtId="3" fontId="3" fillId="0" borderId="60" xfId="1" applyNumberFormat="1" applyFont="1" applyFill="1" applyBorder="1" applyAlignment="1" applyProtection="1">
      <alignment vertical="center"/>
    </xf>
    <xf numFmtId="1" fontId="2" fillId="3" borderId="66" xfId="1" applyNumberFormat="1" applyFont="1" applyFill="1" applyBorder="1" applyAlignment="1" applyProtection="1">
      <alignment horizontal="left" vertical="center" wrapText="1"/>
    </xf>
    <xf numFmtId="1" fontId="2" fillId="0" borderId="40" xfId="1" applyNumberFormat="1" applyFont="1" applyFill="1" applyBorder="1" applyAlignment="1" applyProtection="1">
      <alignment horizontal="left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3" fontId="2" fillId="0" borderId="73" xfId="1" applyNumberFormat="1" applyFont="1" applyFill="1" applyBorder="1" applyAlignment="1" applyProtection="1">
      <alignment vertical="center"/>
    </xf>
    <xf numFmtId="3" fontId="2" fillId="3" borderId="72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</xf>
    <xf numFmtId="3" fontId="3" fillId="0" borderId="81" xfId="1" applyNumberFormat="1" applyFont="1" applyFill="1" applyBorder="1" applyAlignment="1" applyProtection="1">
      <alignment vertical="center"/>
    </xf>
    <xf numFmtId="3" fontId="2" fillId="3" borderId="82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3" xfId="1" applyNumberFormat="1" applyFont="1" applyFill="1" applyBorder="1" applyAlignment="1" applyProtection="1">
      <alignment vertical="center"/>
      <protection locked="0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</xf>
    <xf numFmtId="3" fontId="3" fillId="0" borderId="79" xfId="1" applyNumberFormat="1" applyFont="1" applyFill="1" applyBorder="1" applyAlignment="1" applyProtection="1">
      <alignment vertical="center"/>
    </xf>
    <xf numFmtId="3" fontId="3" fillId="0" borderId="8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  <protection locked="0"/>
    </xf>
    <xf numFmtId="3" fontId="3" fillId="0" borderId="87" xfId="1" applyNumberFormat="1" applyFont="1" applyFill="1" applyBorder="1" applyAlignment="1" applyProtection="1">
      <alignment vertical="center"/>
    </xf>
    <xf numFmtId="3" fontId="3" fillId="0" borderId="88" xfId="1" applyNumberFormat="1" applyFont="1" applyFill="1" applyBorder="1" applyAlignment="1" applyProtection="1">
      <alignment vertical="center"/>
    </xf>
    <xf numFmtId="3" fontId="3" fillId="0" borderId="89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horizontal="center" vertical="center" wrapText="1"/>
    </xf>
    <xf numFmtId="0" fontId="3" fillId="0" borderId="78" xfId="1" applyFont="1" applyFill="1" applyBorder="1" applyAlignment="1" applyProtection="1">
      <alignment horizontal="left" vertical="center" wrapText="1"/>
    </xf>
    <xf numFmtId="3" fontId="3" fillId="0" borderId="5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</xf>
    <xf numFmtId="0" fontId="8" fillId="4" borderId="0" xfId="1" applyFont="1" applyFill="1" applyBorder="1" applyAlignment="1" applyProtection="1">
      <alignment vertical="center"/>
    </xf>
    <xf numFmtId="0" fontId="2" fillId="3" borderId="40" xfId="1" applyFont="1" applyFill="1" applyBorder="1" applyAlignment="1" applyProtection="1">
      <alignment horizontal="left" vertical="center" wrapText="1"/>
    </xf>
    <xf numFmtId="3" fontId="2" fillId="3" borderId="8" xfId="1" applyNumberFormat="1" applyFont="1" applyFill="1" applyBorder="1" applyAlignment="1" applyProtection="1">
      <alignment vertical="center"/>
    </xf>
    <xf numFmtId="3" fontId="2" fillId="3" borderId="41" xfId="1" applyNumberFormat="1" applyFont="1" applyFill="1" applyBorder="1" applyAlignment="1" applyProtection="1">
      <alignment vertical="center"/>
    </xf>
    <xf numFmtId="3" fontId="2" fillId="3" borderId="7" xfId="1" applyNumberFormat="1" applyFont="1" applyFill="1" applyBorder="1" applyAlignment="1" applyProtection="1">
      <alignment vertical="center"/>
    </xf>
    <xf numFmtId="3" fontId="2" fillId="3" borderId="73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49" xfId="1" applyNumberFormat="1" applyFont="1" applyFill="1" applyBorder="1" applyAlignment="1" applyProtection="1">
      <alignment vertical="center"/>
    </xf>
    <xf numFmtId="3" fontId="3" fillId="0" borderId="14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2" fillId="5" borderId="51" xfId="1" applyFont="1" applyFill="1" applyBorder="1" applyAlignment="1" applyProtection="1">
      <alignment horizontal="left" vertical="center" wrapText="1"/>
    </xf>
    <xf numFmtId="0" fontId="2" fillId="5" borderId="35" xfId="1" applyFont="1" applyFill="1" applyBorder="1" applyAlignment="1" applyProtection="1">
      <alignment horizontal="left" vertical="center" wrapText="1"/>
    </xf>
    <xf numFmtId="3" fontId="2" fillId="5" borderId="81" xfId="1" applyNumberFormat="1" applyFont="1" applyFill="1" applyBorder="1" applyAlignment="1" applyProtection="1">
      <alignment vertical="center"/>
    </xf>
    <xf numFmtId="3" fontId="2" fillId="5" borderId="52" xfId="1" applyNumberFormat="1" applyFont="1" applyFill="1" applyBorder="1" applyAlignment="1" applyProtection="1">
      <alignment vertical="center"/>
      <protection locked="0"/>
    </xf>
    <xf numFmtId="3" fontId="2" fillId="5" borderId="53" xfId="1" applyNumberFormat="1" applyFont="1" applyFill="1" applyBorder="1" applyAlignment="1" applyProtection="1">
      <alignment vertical="center"/>
      <protection locked="0"/>
    </xf>
    <xf numFmtId="3" fontId="2" fillId="5" borderId="51" xfId="1" applyNumberFormat="1" applyFont="1" applyFill="1" applyBorder="1" applyAlignment="1" applyProtection="1">
      <alignment vertical="center"/>
    </xf>
    <xf numFmtId="3" fontId="2" fillId="5" borderId="54" xfId="1" applyNumberFormat="1" applyFont="1" applyFill="1" applyBorder="1" applyAlignment="1" applyProtection="1">
      <alignment vertical="center"/>
      <protection locked="0"/>
    </xf>
    <xf numFmtId="0" fontId="2" fillId="0" borderId="51" xfId="1" applyFont="1" applyFill="1" applyBorder="1" applyAlignment="1" applyProtection="1">
      <alignment horizontal="left" vertical="center" wrapText="1"/>
    </xf>
    <xf numFmtId="0" fontId="3" fillId="0" borderId="51" xfId="1" applyFont="1" applyFill="1" applyBorder="1" applyAlignment="1" applyProtection="1">
      <alignment horizontal="center" vertical="center" wrapText="1"/>
    </xf>
    <xf numFmtId="0" fontId="3" fillId="0" borderId="40" xfId="1" applyFont="1" applyFill="1" applyBorder="1" applyAlignment="1" applyProtection="1">
      <alignment horizontal="right" vertical="center" wrapText="1"/>
    </xf>
    <xf numFmtId="0" fontId="3" fillId="0" borderId="30" xfId="1" applyFont="1" applyFill="1" applyBorder="1" applyAlignment="1" applyProtection="1">
      <alignment vertical="center"/>
    </xf>
    <xf numFmtId="3" fontId="3" fillId="0" borderId="32" xfId="1" applyNumberFormat="1" applyFont="1" applyFill="1" applyBorder="1" applyAlignment="1" applyProtection="1">
      <alignment vertical="center"/>
    </xf>
    <xf numFmtId="3" fontId="3" fillId="0" borderId="90" xfId="1" applyNumberFormat="1" applyFont="1" applyFill="1" applyBorder="1" applyAlignment="1" applyProtection="1">
      <alignment vertical="center"/>
    </xf>
    <xf numFmtId="3" fontId="3" fillId="0" borderId="91" xfId="1" applyNumberFormat="1" applyFont="1" applyFill="1" applyBorder="1" applyAlignment="1" applyProtection="1">
      <alignment vertical="center"/>
    </xf>
    <xf numFmtId="3" fontId="3" fillId="0" borderId="92" xfId="1" applyNumberFormat="1" applyFont="1" applyFill="1" applyBorder="1" applyAlignment="1" applyProtection="1">
      <alignment vertical="center"/>
    </xf>
    <xf numFmtId="3" fontId="2" fillId="0" borderId="95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</xf>
    <xf numFmtId="3" fontId="2" fillId="0" borderId="94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98" xfId="1" applyNumberFormat="1" applyFont="1" applyFill="1" applyBorder="1" applyAlignment="1" applyProtection="1">
      <alignment vertical="center"/>
    </xf>
    <xf numFmtId="3" fontId="2" fillId="0" borderId="99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100" xfId="1" applyNumberFormat="1" applyFont="1" applyFill="1" applyBorder="1" applyAlignment="1" applyProtection="1">
      <alignment vertical="center"/>
    </xf>
    <xf numFmtId="3" fontId="2" fillId="0" borderId="10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 wrapText="1"/>
    </xf>
    <xf numFmtId="3" fontId="3" fillId="0" borderId="102" xfId="1" applyNumberFormat="1" applyFont="1" applyFill="1" applyBorder="1" applyAlignment="1" applyProtection="1">
      <alignment vertical="center"/>
      <protection locked="0"/>
    </xf>
    <xf numFmtId="0" fontId="2" fillId="0" borderId="103" xfId="1" applyFont="1" applyFill="1" applyBorder="1" applyAlignment="1" applyProtection="1">
      <alignment vertical="center"/>
    </xf>
    <xf numFmtId="3" fontId="2" fillId="0" borderId="104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  <protection locked="0"/>
    </xf>
    <xf numFmtId="3" fontId="2" fillId="0" borderId="105" xfId="1" applyNumberFormat="1" applyFont="1" applyFill="1" applyBorder="1" applyAlignment="1" applyProtection="1">
      <alignment vertical="center"/>
      <protection locked="0"/>
    </xf>
    <xf numFmtId="3" fontId="2" fillId="0" borderId="106" xfId="1" applyNumberFormat="1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wrapText="1"/>
    </xf>
    <xf numFmtId="0" fontId="3" fillId="0" borderId="0" xfId="1" applyFont="1" applyBorder="1" applyAlignment="1" applyProtection="1">
      <alignment vertical="center"/>
    </xf>
    <xf numFmtId="3" fontId="2" fillId="5" borderId="52" xfId="1" applyNumberFormat="1" applyFont="1" applyFill="1" applyBorder="1" applyAlignment="1" applyProtection="1">
      <alignment vertical="center"/>
    </xf>
    <xf numFmtId="3" fontId="2" fillId="5" borderId="53" xfId="1" applyNumberFormat="1" applyFont="1" applyFill="1" applyBorder="1" applyAlignment="1" applyProtection="1">
      <alignment vertical="center"/>
    </xf>
    <xf numFmtId="3" fontId="2" fillId="5" borderId="54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vertical="center"/>
    </xf>
    <xf numFmtId="0" fontId="2" fillId="0" borderId="58" xfId="1" applyFont="1" applyFill="1" applyBorder="1" applyAlignment="1" applyProtection="1">
      <alignment horizontal="left" vertical="center"/>
    </xf>
    <xf numFmtId="0" fontId="2" fillId="0" borderId="98" xfId="1" applyFont="1" applyFill="1" applyBorder="1" applyAlignment="1" applyProtection="1">
      <alignment horizontal="left" vertical="center"/>
    </xf>
    <xf numFmtId="0" fontId="3" fillId="0" borderId="4" xfId="1" applyFont="1" applyFill="1" applyBorder="1" applyAlignment="1" applyProtection="1">
      <alignment horizontal="center" vertical="center" textRotation="90"/>
    </xf>
    <xf numFmtId="0" fontId="3" fillId="0" borderId="23" xfId="1" applyFont="1" applyFill="1" applyBorder="1" applyAlignment="1" applyProtection="1">
      <alignment horizontal="center" vertical="center" textRotation="90"/>
    </xf>
    <xf numFmtId="0" fontId="3" fillId="0" borderId="17" xfId="1" applyFont="1" applyFill="1" applyBorder="1" applyAlignment="1" applyProtection="1">
      <alignment horizontal="center" vertical="center" textRotation="90"/>
    </xf>
    <xf numFmtId="0" fontId="3" fillId="0" borderId="22" xfId="1" applyFont="1" applyFill="1" applyBorder="1" applyAlignment="1" applyProtection="1">
      <alignment horizontal="center" vertical="center" textRotation="90"/>
    </xf>
    <xf numFmtId="0" fontId="3" fillId="0" borderId="17" xfId="1" applyNumberFormat="1" applyFont="1" applyFill="1" applyBorder="1" applyAlignment="1" applyProtection="1">
      <alignment horizontal="center" vertical="center" textRotation="90" wrapText="1"/>
    </xf>
    <xf numFmtId="0" fontId="3" fillId="0" borderId="21" xfId="1" applyNumberFormat="1" applyFont="1" applyFill="1" applyBorder="1" applyAlignment="1" applyProtection="1">
      <alignment horizontal="center" vertical="center" textRotation="90" wrapText="1"/>
    </xf>
    <xf numFmtId="0" fontId="3" fillId="0" borderId="17" xfId="1" applyFont="1" applyFill="1" applyBorder="1" applyAlignment="1" applyProtection="1">
      <alignment horizontal="center" vertical="center" textRotation="90" wrapText="1"/>
    </xf>
    <xf numFmtId="0" fontId="3" fillId="0" borderId="22" xfId="1" applyFont="1" applyFill="1" applyBorder="1" applyAlignment="1" applyProtection="1">
      <alignment horizontal="center" vertical="center" textRotation="90" wrapText="1"/>
    </xf>
    <xf numFmtId="0" fontId="3" fillId="0" borderId="19" xfId="1" applyFont="1" applyFill="1" applyBorder="1" applyAlignment="1" applyProtection="1">
      <alignment horizontal="center" vertical="center" textRotation="90" wrapText="1"/>
    </xf>
    <xf numFmtId="0" fontId="3" fillId="0" borderId="24" xfId="1" applyFont="1" applyFill="1" applyBorder="1" applyAlignment="1" applyProtection="1">
      <alignment horizontal="center" vertical="center" textRotation="90" wrapText="1"/>
    </xf>
    <xf numFmtId="0" fontId="2" fillId="0" borderId="93" xfId="1" applyFont="1" applyFill="1" applyBorder="1" applyAlignment="1" applyProtection="1">
      <alignment horizontal="left" vertical="center"/>
    </xf>
    <xf numFmtId="0" fontId="2" fillId="0" borderId="94" xfId="1" applyFont="1" applyFill="1" applyBorder="1" applyAlignment="1" applyProtection="1">
      <alignment horizontal="left" vertical="center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49" fontId="3" fillId="0" borderId="11" xfId="1" applyNumberFormat="1" applyFont="1" applyFill="1" applyBorder="1" applyAlignment="1" applyProtection="1">
      <alignment horizontal="center" vertical="center" textRotation="90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/>
    </xf>
    <xf numFmtId="49" fontId="3" fillId="0" borderId="13" xfId="1" applyNumberFormat="1" applyFont="1" applyFill="1" applyBorder="1" applyAlignment="1" applyProtection="1">
      <alignment horizontal="center" vertical="center"/>
    </xf>
    <xf numFmtId="49" fontId="3" fillId="0" borderId="14" xfId="1" applyNumberFormat="1" applyFont="1" applyFill="1" applyBorder="1" applyAlignment="1" applyProtection="1">
      <alignment horizontal="center" vertical="center"/>
    </xf>
    <xf numFmtId="49" fontId="3" fillId="0" borderId="15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 textRotation="90"/>
    </xf>
    <xf numFmtId="0" fontId="3" fillId="0" borderId="18" xfId="1" applyFont="1" applyFill="1" applyBorder="1" applyAlignment="1" applyProtection="1">
      <alignment horizontal="center" vertical="center" textRotation="90" wrapText="1"/>
    </xf>
    <xf numFmtId="0" fontId="2" fillId="2" borderId="0" xfId="1" applyFont="1" applyFill="1" applyBorder="1" applyAlignment="1" applyProtection="1">
      <alignment horizontal="right" vertical="center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tabSelected="1" view="pageLayout" zoomScaleNormal="100" workbookViewId="0">
      <selection activeCell="C9" sqref="C9:L9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" width="0" style="1" hidden="1" customWidth="1"/>
    <col min="17" max="16384" width="9.140625" style="1"/>
  </cols>
  <sheetData>
    <row r="1" spans="1:14" x14ac:dyDescent="0.25">
      <c r="A1" s="304" t="s">
        <v>327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4" ht="35.25" customHeight="1" x14ac:dyDescent="0.25">
      <c r="A2" s="305" t="s">
        <v>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7"/>
      <c r="N2" s="1" t="s">
        <v>64</v>
      </c>
    </row>
    <row r="3" spans="1:14" ht="12.75" customHeight="1" x14ac:dyDescent="0.25">
      <c r="A3" s="2" t="s">
        <v>2</v>
      </c>
      <c r="B3" s="3"/>
      <c r="C3" s="308" t="s">
        <v>3</v>
      </c>
      <c r="D3" s="308"/>
      <c r="E3" s="308"/>
      <c r="F3" s="308"/>
      <c r="G3" s="308"/>
      <c r="H3" s="308"/>
      <c r="I3" s="308"/>
      <c r="J3" s="308"/>
      <c r="K3" s="308"/>
      <c r="L3" s="309"/>
    </row>
    <row r="4" spans="1:14" ht="12.75" customHeight="1" x14ac:dyDescent="0.25">
      <c r="A4" s="2" t="s">
        <v>4</v>
      </c>
      <c r="B4" s="3"/>
      <c r="C4" s="308" t="s">
        <v>5</v>
      </c>
      <c r="D4" s="308"/>
      <c r="E4" s="308"/>
      <c r="F4" s="308"/>
      <c r="G4" s="308"/>
      <c r="H4" s="308"/>
      <c r="I4" s="308"/>
      <c r="J4" s="308"/>
      <c r="K4" s="308"/>
      <c r="L4" s="309"/>
    </row>
    <row r="5" spans="1:14" ht="12.75" customHeight="1" x14ac:dyDescent="0.25">
      <c r="A5" s="4" t="s">
        <v>6</v>
      </c>
      <c r="B5" s="5"/>
      <c r="C5" s="291" t="s">
        <v>7</v>
      </c>
      <c r="D5" s="291"/>
      <c r="E5" s="291"/>
      <c r="F5" s="291"/>
      <c r="G5" s="291"/>
      <c r="H5" s="291"/>
      <c r="I5" s="291"/>
      <c r="J5" s="291"/>
      <c r="K5" s="291"/>
      <c r="L5" s="292"/>
    </row>
    <row r="6" spans="1:14" ht="12.75" customHeight="1" x14ac:dyDescent="0.25">
      <c r="A6" s="4" t="s">
        <v>8</v>
      </c>
      <c r="B6" s="5"/>
      <c r="C6" s="291" t="s">
        <v>328</v>
      </c>
      <c r="D6" s="291"/>
      <c r="E6" s="291"/>
      <c r="F6" s="291"/>
      <c r="G6" s="291"/>
      <c r="H6" s="291"/>
      <c r="I6" s="291"/>
      <c r="J6" s="291"/>
      <c r="K6" s="291"/>
      <c r="L6" s="292"/>
    </row>
    <row r="7" spans="1:14" x14ac:dyDescent="0.25">
      <c r="A7" s="4" t="s">
        <v>10</v>
      </c>
      <c r="B7" s="5"/>
      <c r="C7" s="308" t="s">
        <v>329</v>
      </c>
      <c r="D7" s="308"/>
      <c r="E7" s="308"/>
      <c r="F7" s="308"/>
      <c r="G7" s="308"/>
      <c r="H7" s="308"/>
      <c r="I7" s="308"/>
      <c r="J7" s="308"/>
      <c r="K7" s="308"/>
      <c r="L7" s="309"/>
    </row>
    <row r="8" spans="1:14" ht="12.75" customHeight="1" x14ac:dyDescent="0.25">
      <c r="A8" s="6" t="s">
        <v>12</v>
      </c>
      <c r="B8" s="5"/>
      <c r="C8" s="310"/>
      <c r="D8" s="310"/>
      <c r="E8" s="310"/>
      <c r="F8" s="310"/>
      <c r="G8" s="310"/>
      <c r="H8" s="310"/>
      <c r="I8" s="310"/>
      <c r="J8" s="310"/>
      <c r="K8" s="310"/>
      <c r="L8" s="311"/>
    </row>
    <row r="9" spans="1:14" ht="12.75" customHeight="1" x14ac:dyDescent="0.25">
      <c r="A9" s="4"/>
      <c r="B9" s="5" t="s">
        <v>13</v>
      </c>
      <c r="C9" s="291" t="s">
        <v>330</v>
      </c>
      <c r="D9" s="291"/>
      <c r="E9" s="291"/>
      <c r="F9" s="291"/>
      <c r="G9" s="291"/>
      <c r="H9" s="291"/>
      <c r="I9" s="291"/>
      <c r="J9" s="291"/>
      <c r="K9" s="291"/>
      <c r="L9" s="292"/>
    </row>
    <row r="10" spans="1:14" ht="12.75" customHeight="1" x14ac:dyDescent="0.25">
      <c r="A10" s="4"/>
      <c r="B10" s="5" t="s">
        <v>15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2"/>
    </row>
    <row r="11" spans="1:14" ht="12.75" customHeight="1" x14ac:dyDescent="0.25">
      <c r="A11" s="4"/>
      <c r="B11" s="5" t="s">
        <v>16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1"/>
    </row>
    <row r="12" spans="1:14" ht="12.75" customHeight="1" x14ac:dyDescent="0.25">
      <c r="A12" s="4"/>
      <c r="B12" s="5" t="s">
        <v>17</v>
      </c>
      <c r="C12" s="291"/>
      <c r="D12" s="291"/>
      <c r="E12" s="291"/>
      <c r="F12" s="291"/>
      <c r="G12" s="291"/>
      <c r="H12" s="291"/>
      <c r="I12" s="291"/>
      <c r="J12" s="291"/>
      <c r="K12" s="291"/>
      <c r="L12" s="292"/>
    </row>
    <row r="13" spans="1:14" ht="12.75" customHeight="1" x14ac:dyDescent="0.25">
      <c r="A13" s="4"/>
      <c r="B13" s="5" t="s">
        <v>19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2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93" t="s">
        <v>20</v>
      </c>
      <c r="B15" s="296" t="s">
        <v>21</v>
      </c>
      <c r="C15" s="298" t="s">
        <v>22</v>
      </c>
      <c r="D15" s="299"/>
      <c r="E15" s="299"/>
      <c r="F15" s="299"/>
      <c r="G15" s="300"/>
      <c r="H15" s="298" t="s">
        <v>23</v>
      </c>
      <c r="I15" s="299"/>
      <c r="J15" s="299"/>
      <c r="K15" s="299"/>
      <c r="L15" s="301"/>
    </row>
    <row r="16" spans="1:14" s="11" customFormat="1" ht="12.75" customHeight="1" x14ac:dyDescent="0.25">
      <c r="A16" s="294"/>
      <c r="B16" s="297"/>
      <c r="C16" s="279" t="s">
        <v>24</v>
      </c>
      <c r="D16" s="281" t="s">
        <v>25</v>
      </c>
      <c r="E16" s="283" t="s">
        <v>26</v>
      </c>
      <c r="F16" s="285" t="s">
        <v>27</v>
      </c>
      <c r="G16" s="303" t="s">
        <v>28</v>
      </c>
      <c r="H16" s="279" t="s">
        <v>24</v>
      </c>
      <c r="I16" s="281" t="s">
        <v>25</v>
      </c>
      <c r="J16" s="283" t="s">
        <v>26</v>
      </c>
      <c r="K16" s="285" t="s">
        <v>27</v>
      </c>
      <c r="L16" s="287" t="s">
        <v>28</v>
      </c>
    </row>
    <row r="17" spans="1:12" s="12" customFormat="1" ht="61.5" customHeight="1" thickBot="1" x14ac:dyDescent="0.3">
      <c r="A17" s="295"/>
      <c r="B17" s="297"/>
      <c r="C17" s="279"/>
      <c r="D17" s="302"/>
      <c r="E17" s="284"/>
      <c r="F17" s="286"/>
      <c r="G17" s="303"/>
      <c r="H17" s="280"/>
      <c r="I17" s="282"/>
      <c r="J17" s="284"/>
      <c r="K17" s="286"/>
      <c r="L17" s="288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30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31</v>
      </c>
      <c r="C20" s="27">
        <f t="shared" ref="C20:C47" si="0">SUM(D20:G20)</f>
        <v>189050</v>
      </c>
      <c r="D20" s="28">
        <f>SUM(D21,D24,D25,D41,D43)</f>
        <v>189050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206605</v>
      </c>
      <c r="I20" s="28">
        <f>SUM(I21,I24,I25,I41,I43)</f>
        <v>206605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32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33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34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35</v>
      </c>
      <c r="C24" s="50">
        <f t="shared" si="0"/>
        <v>189050</v>
      </c>
      <c r="D24" s="51">
        <v>189050</v>
      </c>
      <c r="E24" s="51"/>
      <c r="F24" s="52" t="s">
        <v>36</v>
      </c>
      <c r="G24" s="53" t="s">
        <v>36</v>
      </c>
      <c r="H24" s="50">
        <f t="shared" si="1"/>
        <v>206605</v>
      </c>
      <c r="I24" s="51">
        <f>I51</f>
        <v>206605</v>
      </c>
      <c r="J24" s="51"/>
      <c r="K24" s="52" t="s">
        <v>36</v>
      </c>
      <c r="L24" s="54" t="s">
        <v>36</v>
      </c>
    </row>
    <row r="25" spans="1:12" s="24" customFormat="1" ht="24.75" hidden="1" thickTop="1" x14ac:dyDescent="0.25">
      <c r="A25" s="55"/>
      <c r="B25" s="56" t="s">
        <v>37</v>
      </c>
      <c r="C25" s="57">
        <f t="shared" si="0"/>
        <v>0</v>
      </c>
      <c r="D25" s="58"/>
      <c r="E25" s="59" t="s">
        <v>36</v>
      </c>
      <c r="F25" s="59" t="s">
        <v>36</v>
      </c>
      <c r="G25" s="60" t="s">
        <v>36</v>
      </c>
      <c r="H25" s="57">
        <f t="shared" si="1"/>
        <v>0</v>
      </c>
      <c r="I25" s="61"/>
      <c r="J25" s="59" t="s">
        <v>36</v>
      </c>
      <c r="K25" s="59" t="s">
        <v>36</v>
      </c>
      <c r="L25" s="62" t="s">
        <v>36</v>
      </c>
    </row>
    <row r="26" spans="1:12" s="24" customFormat="1" ht="36.75" hidden="1" thickTop="1" x14ac:dyDescent="0.25">
      <c r="A26" s="56">
        <v>21300</v>
      </c>
      <c r="B26" s="56" t="s">
        <v>38</v>
      </c>
      <c r="C26" s="57">
        <f t="shared" si="0"/>
        <v>0</v>
      </c>
      <c r="D26" s="59" t="s">
        <v>36</v>
      </c>
      <c r="E26" s="59" t="s">
        <v>36</v>
      </c>
      <c r="F26" s="63">
        <f>SUM(F27,F31,F33,F36)</f>
        <v>0</v>
      </c>
      <c r="G26" s="60" t="s">
        <v>36</v>
      </c>
      <c r="H26" s="57">
        <f t="shared" si="1"/>
        <v>0</v>
      </c>
      <c r="I26" s="59" t="s">
        <v>36</v>
      </c>
      <c r="J26" s="59" t="s">
        <v>36</v>
      </c>
      <c r="K26" s="63">
        <f>SUM(K27,K31,K33,K36)</f>
        <v>0</v>
      </c>
      <c r="L26" s="62" t="s">
        <v>36</v>
      </c>
    </row>
    <row r="27" spans="1:12" s="24" customFormat="1" ht="24.75" hidden="1" thickTop="1" x14ac:dyDescent="0.25">
      <c r="A27" s="64">
        <v>21350</v>
      </c>
      <c r="B27" s="56" t="s">
        <v>39</v>
      </c>
      <c r="C27" s="57">
        <f t="shared" si="0"/>
        <v>0</v>
      </c>
      <c r="D27" s="59" t="s">
        <v>36</v>
      </c>
      <c r="E27" s="59" t="s">
        <v>36</v>
      </c>
      <c r="F27" s="63">
        <f>SUM(F28:F30)</f>
        <v>0</v>
      </c>
      <c r="G27" s="60" t="s">
        <v>36</v>
      </c>
      <c r="H27" s="57">
        <f t="shared" si="1"/>
        <v>0</v>
      </c>
      <c r="I27" s="59" t="s">
        <v>36</v>
      </c>
      <c r="J27" s="59" t="s">
        <v>36</v>
      </c>
      <c r="K27" s="63">
        <f>SUM(K28:K30)</f>
        <v>0</v>
      </c>
      <c r="L27" s="62" t="s">
        <v>36</v>
      </c>
    </row>
    <row r="28" spans="1:12" ht="12.75" hidden="1" thickTop="1" x14ac:dyDescent="0.25">
      <c r="A28" s="37">
        <v>21351</v>
      </c>
      <c r="B28" s="65" t="s">
        <v>40</v>
      </c>
      <c r="C28" s="66">
        <f t="shared" si="0"/>
        <v>0</v>
      </c>
      <c r="D28" s="67" t="s">
        <v>36</v>
      </c>
      <c r="E28" s="67" t="s">
        <v>36</v>
      </c>
      <c r="F28" s="68"/>
      <c r="G28" s="69" t="s">
        <v>36</v>
      </c>
      <c r="H28" s="66">
        <f t="shared" si="1"/>
        <v>0</v>
      </c>
      <c r="I28" s="67" t="s">
        <v>36</v>
      </c>
      <c r="J28" s="67" t="s">
        <v>36</v>
      </c>
      <c r="K28" s="68"/>
      <c r="L28" s="70" t="s">
        <v>36</v>
      </c>
    </row>
    <row r="29" spans="1:12" ht="12.75" hidden="1" thickTop="1" x14ac:dyDescent="0.25">
      <c r="A29" s="43">
        <v>21352</v>
      </c>
      <c r="B29" s="71" t="s">
        <v>41</v>
      </c>
      <c r="C29" s="72">
        <f t="shared" si="0"/>
        <v>0</v>
      </c>
      <c r="D29" s="73" t="s">
        <v>36</v>
      </c>
      <c r="E29" s="73" t="s">
        <v>36</v>
      </c>
      <c r="F29" s="74"/>
      <c r="G29" s="75" t="s">
        <v>36</v>
      </c>
      <c r="H29" s="72">
        <f t="shared" si="1"/>
        <v>0</v>
      </c>
      <c r="I29" s="73" t="s">
        <v>36</v>
      </c>
      <c r="J29" s="73" t="s">
        <v>36</v>
      </c>
      <c r="K29" s="74"/>
      <c r="L29" s="76" t="s">
        <v>36</v>
      </c>
    </row>
    <row r="30" spans="1:12" ht="24.75" hidden="1" thickTop="1" x14ac:dyDescent="0.25">
      <c r="A30" s="43">
        <v>21359</v>
      </c>
      <c r="B30" s="71" t="s">
        <v>42</v>
      </c>
      <c r="C30" s="72">
        <f t="shared" si="0"/>
        <v>0</v>
      </c>
      <c r="D30" s="73" t="s">
        <v>36</v>
      </c>
      <c r="E30" s="73" t="s">
        <v>36</v>
      </c>
      <c r="F30" s="74"/>
      <c r="G30" s="75" t="s">
        <v>36</v>
      </c>
      <c r="H30" s="72">
        <f t="shared" si="1"/>
        <v>0</v>
      </c>
      <c r="I30" s="73" t="s">
        <v>36</v>
      </c>
      <c r="J30" s="73" t="s">
        <v>36</v>
      </c>
      <c r="K30" s="74"/>
      <c r="L30" s="76" t="s">
        <v>36</v>
      </c>
    </row>
    <row r="31" spans="1:12" s="24" customFormat="1" ht="36.75" hidden="1" thickTop="1" x14ac:dyDescent="0.25">
      <c r="A31" s="64">
        <v>21370</v>
      </c>
      <c r="B31" s="56" t="s">
        <v>43</v>
      </c>
      <c r="C31" s="57">
        <f t="shared" si="0"/>
        <v>0</v>
      </c>
      <c r="D31" s="59" t="s">
        <v>36</v>
      </c>
      <c r="E31" s="59" t="s">
        <v>36</v>
      </c>
      <c r="F31" s="63">
        <f>SUM(F32)</f>
        <v>0</v>
      </c>
      <c r="G31" s="60" t="s">
        <v>36</v>
      </c>
      <c r="H31" s="57">
        <f t="shared" si="1"/>
        <v>0</v>
      </c>
      <c r="I31" s="59" t="s">
        <v>36</v>
      </c>
      <c r="J31" s="59" t="s">
        <v>36</v>
      </c>
      <c r="K31" s="63">
        <f>SUM(K32)</f>
        <v>0</v>
      </c>
      <c r="L31" s="62" t="s">
        <v>36</v>
      </c>
    </row>
    <row r="32" spans="1:12" ht="36.75" hidden="1" thickTop="1" x14ac:dyDescent="0.25">
      <c r="A32" s="77">
        <v>21379</v>
      </c>
      <c r="B32" s="78" t="s">
        <v>44</v>
      </c>
      <c r="C32" s="79">
        <f t="shared" si="0"/>
        <v>0</v>
      </c>
      <c r="D32" s="80" t="s">
        <v>36</v>
      </c>
      <c r="E32" s="80" t="s">
        <v>36</v>
      </c>
      <c r="F32" s="81"/>
      <c r="G32" s="82" t="s">
        <v>36</v>
      </c>
      <c r="H32" s="79">
        <f t="shared" si="1"/>
        <v>0</v>
      </c>
      <c r="I32" s="80" t="s">
        <v>36</v>
      </c>
      <c r="J32" s="80" t="s">
        <v>36</v>
      </c>
      <c r="K32" s="81"/>
      <c r="L32" s="83" t="s">
        <v>36</v>
      </c>
    </row>
    <row r="33" spans="1:12" s="24" customFormat="1" ht="12.75" hidden="1" thickTop="1" x14ac:dyDescent="0.25">
      <c r="A33" s="64">
        <v>21380</v>
      </c>
      <c r="B33" s="56" t="s">
        <v>45</v>
      </c>
      <c r="C33" s="57">
        <f t="shared" si="0"/>
        <v>0</v>
      </c>
      <c r="D33" s="59" t="s">
        <v>36</v>
      </c>
      <c r="E33" s="59" t="s">
        <v>36</v>
      </c>
      <c r="F33" s="63">
        <f>SUM(F34:F35)</f>
        <v>0</v>
      </c>
      <c r="G33" s="60" t="s">
        <v>36</v>
      </c>
      <c r="H33" s="57">
        <f t="shared" si="1"/>
        <v>0</v>
      </c>
      <c r="I33" s="59" t="s">
        <v>36</v>
      </c>
      <c r="J33" s="59" t="s">
        <v>36</v>
      </c>
      <c r="K33" s="63">
        <f>SUM(K34:K35)</f>
        <v>0</v>
      </c>
      <c r="L33" s="62" t="s">
        <v>36</v>
      </c>
    </row>
    <row r="34" spans="1:12" ht="12.75" hidden="1" thickTop="1" x14ac:dyDescent="0.25">
      <c r="A34" s="38">
        <v>21381</v>
      </c>
      <c r="B34" s="65" t="s">
        <v>46</v>
      </c>
      <c r="C34" s="66">
        <f t="shared" si="0"/>
        <v>0</v>
      </c>
      <c r="D34" s="67" t="s">
        <v>36</v>
      </c>
      <c r="E34" s="67" t="s">
        <v>36</v>
      </c>
      <c r="F34" s="68"/>
      <c r="G34" s="69" t="s">
        <v>36</v>
      </c>
      <c r="H34" s="66">
        <f t="shared" si="1"/>
        <v>0</v>
      </c>
      <c r="I34" s="67" t="s">
        <v>36</v>
      </c>
      <c r="J34" s="67" t="s">
        <v>36</v>
      </c>
      <c r="K34" s="68"/>
      <c r="L34" s="70" t="s">
        <v>36</v>
      </c>
    </row>
    <row r="35" spans="1:12" ht="24.75" hidden="1" thickTop="1" x14ac:dyDescent="0.25">
      <c r="A35" s="44">
        <v>21383</v>
      </c>
      <c r="B35" s="71" t="s">
        <v>47</v>
      </c>
      <c r="C35" s="72">
        <f t="shared" si="0"/>
        <v>0</v>
      </c>
      <c r="D35" s="73" t="s">
        <v>36</v>
      </c>
      <c r="E35" s="73" t="s">
        <v>36</v>
      </c>
      <c r="F35" s="74"/>
      <c r="G35" s="75" t="s">
        <v>36</v>
      </c>
      <c r="H35" s="72">
        <f t="shared" si="1"/>
        <v>0</v>
      </c>
      <c r="I35" s="73" t="s">
        <v>36</v>
      </c>
      <c r="J35" s="73" t="s">
        <v>36</v>
      </c>
      <c r="K35" s="74"/>
      <c r="L35" s="76" t="s">
        <v>36</v>
      </c>
    </row>
    <row r="36" spans="1:12" s="24" customFormat="1" ht="25.5" hidden="1" customHeight="1" x14ac:dyDescent="0.25">
      <c r="A36" s="64">
        <v>21390</v>
      </c>
      <c r="B36" s="56" t="s">
        <v>48</v>
      </c>
      <c r="C36" s="57">
        <f t="shared" si="0"/>
        <v>0</v>
      </c>
      <c r="D36" s="59" t="s">
        <v>36</v>
      </c>
      <c r="E36" s="59" t="s">
        <v>36</v>
      </c>
      <c r="F36" s="63">
        <f>SUM(F37:F40)</f>
        <v>0</v>
      </c>
      <c r="G36" s="60" t="s">
        <v>36</v>
      </c>
      <c r="H36" s="57">
        <f t="shared" si="1"/>
        <v>0</v>
      </c>
      <c r="I36" s="59" t="s">
        <v>36</v>
      </c>
      <c r="J36" s="59" t="s">
        <v>36</v>
      </c>
      <c r="K36" s="63">
        <f>SUM(K37:K40)</f>
        <v>0</v>
      </c>
      <c r="L36" s="62" t="s">
        <v>36</v>
      </c>
    </row>
    <row r="37" spans="1:12" ht="24.75" hidden="1" thickTop="1" x14ac:dyDescent="0.25">
      <c r="A37" s="38">
        <v>21391</v>
      </c>
      <c r="B37" s="65" t="s">
        <v>49</v>
      </c>
      <c r="C37" s="66">
        <f t="shared" si="0"/>
        <v>0</v>
      </c>
      <c r="D37" s="67" t="s">
        <v>36</v>
      </c>
      <c r="E37" s="67" t="s">
        <v>36</v>
      </c>
      <c r="F37" s="68"/>
      <c r="G37" s="69" t="s">
        <v>36</v>
      </c>
      <c r="H37" s="66">
        <f t="shared" si="1"/>
        <v>0</v>
      </c>
      <c r="I37" s="67" t="s">
        <v>36</v>
      </c>
      <c r="J37" s="67" t="s">
        <v>36</v>
      </c>
      <c r="K37" s="68"/>
      <c r="L37" s="70" t="s">
        <v>36</v>
      </c>
    </row>
    <row r="38" spans="1:12" ht="12.75" hidden="1" thickTop="1" x14ac:dyDescent="0.25">
      <c r="A38" s="44">
        <v>21393</v>
      </c>
      <c r="B38" s="71" t="s">
        <v>50</v>
      </c>
      <c r="C38" s="72">
        <f t="shared" si="0"/>
        <v>0</v>
      </c>
      <c r="D38" s="73" t="s">
        <v>36</v>
      </c>
      <c r="E38" s="73" t="s">
        <v>36</v>
      </c>
      <c r="F38" s="74"/>
      <c r="G38" s="75" t="s">
        <v>36</v>
      </c>
      <c r="H38" s="72">
        <f t="shared" si="1"/>
        <v>0</v>
      </c>
      <c r="I38" s="73" t="s">
        <v>36</v>
      </c>
      <c r="J38" s="73" t="s">
        <v>36</v>
      </c>
      <c r="K38" s="74"/>
      <c r="L38" s="76" t="s">
        <v>36</v>
      </c>
    </row>
    <row r="39" spans="1:12" ht="12.75" hidden="1" thickTop="1" x14ac:dyDescent="0.25">
      <c r="A39" s="44">
        <v>21395</v>
      </c>
      <c r="B39" s="71" t="s">
        <v>51</v>
      </c>
      <c r="C39" s="72">
        <f t="shared" si="0"/>
        <v>0</v>
      </c>
      <c r="D39" s="73" t="s">
        <v>36</v>
      </c>
      <c r="E39" s="73" t="s">
        <v>36</v>
      </c>
      <c r="F39" s="74"/>
      <c r="G39" s="75" t="s">
        <v>36</v>
      </c>
      <c r="H39" s="72">
        <f t="shared" si="1"/>
        <v>0</v>
      </c>
      <c r="I39" s="73" t="s">
        <v>36</v>
      </c>
      <c r="J39" s="73" t="s">
        <v>36</v>
      </c>
      <c r="K39" s="74"/>
      <c r="L39" s="76" t="s">
        <v>36</v>
      </c>
    </row>
    <row r="40" spans="1:12" ht="24.75" hidden="1" thickTop="1" x14ac:dyDescent="0.25">
      <c r="A40" s="84">
        <v>21399</v>
      </c>
      <c r="B40" s="85" t="s">
        <v>52</v>
      </c>
      <c r="C40" s="86">
        <f t="shared" si="0"/>
        <v>0</v>
      </c>
      <c r="D40" s="87" t="s">
        <v>36</v>
      </c>
      <c r="E40" s="87" t="s">
        <v>36</v>
      </c>
      <c r="F40" s="88"/>
      <c r="G40" s="89" t="s">
        <v>36</v>
      </c>
      <c r="H40" s="86">
        <f t="shared" si="1"/>
        <v>0</v>
      </c>
      <c r="I40" s="87" t="s">
        <v>36</v>
      </c>
      <c r="J40" s="87" t="s">
        <v>36</v>
      </c>
      <c r="K40" s="88"/>
      <c r="L40" s="90" t="s">
        <v>36</v>
      </c>
    </row>
    <row r="41" spans="1:12" s="24" customFormat="1" ht="26.25" hidden="1" customHeight="1" x14ac:dyDescent="0.25">
      <c r="A41" s="91">
        <v>21420</v>
      </c>
      <c r="B41" s="92" t="s">
        <v>53</v>
      </c>
      <c r="C41" s="93">
        <f t="shared" si="0"/>
        <v>0</v>
      </c>
      <c r="D41" s="94">
        <f>SUM(D42)</f>
        <v>0</v>
      </c>
      <c r="E41" s="95" t="s">
        <v>36</v>
      </c>
      <c r="F41" s="95" t="s">
        <v>36</v>
      </c>
      <c r="G41" s="96" t="s">
        <v>36</v>
      </c>
      <c r="H41" s="93">
        <f t="shared" si="1"/>
        <v>0</v>
      </c>
      <c r="I41" s="94">
        <f>SUM(I42)</f>
        <v>0</v>
      </c>
      <c r="J41" s="95" t="s">
        <v>36</v>
      </c>
      <c r="K41" s="95" t="s">
        <v>36</v>
      </c>
      <c r="L41" s="97" t="s">
        <v>36</v>
      </c>
    </row>
    <row r="42" spans="1:12" s="24" customFormat="1" ht="26.25" hidden="1" customHeight="1" x14ac:dyDescent="0.25">
      <c r="A42" s="84">
        <v>21429</v>
      </c>
      <c r="B42" s="85" t="s">
        <v>54</v>
      </c>
      <c r="C42" s="86">
        <f t="shared" si="0"/>
        <v>0</v>
      </c>
      <c r="D42" s="98"/>
      <c r="E42" s="87" t="s">
        <v>36</v>
      </c>
      <c r="F42" s="87" t="s">
        <v>36</v>
      </c>
      <c r="G42" s="89" t="s">
        <v>36</v>
      </c>
      <c r="H42" s="86">
        <f t="shared" si="1"/>
        <v>0</v>
      </c>
      <c r="I42" s="98"/>
      <c r="J42" s="87" t="s">
        <v>36</v>
      </c>
      <c r="K42" s="87" t="s">
        <v>36</v>
      </c>
      <c r="L42" s="90" t="s">
        <v>36</v>
      </c>
    </row>
    <row r="43" spans="1:12" s="24" customFormat="1" ht="24.75" hidden="1" thickTop="1" x14ac:dyDescent="0.25">
      <c r="A43" s="64">
        <v>21490</v>
      </c>
      <c r="B43" s="56" t="s">
        <v>55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36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36</v>
      </c>
    </row>
    <row r="44" spans="1:12" s="24" customFormat="1" ht="24.75" hidden="1" thickTop="1" x14ac:dyDescent="0.25">
      <c r="A44" s="44">
        <v>21499</v>
      </c>
      <c r="B44" s="71" t="s">
        <v>56</v>
      </c>
      <c r="C44" s="79">
        <f t="shared" si="0"/>
        <v>0</v>
      </c>
      <c r="D44" s="101"/>
      <c r="E44" s="102"/>
      <c r="F44" s="102"/>
      <c r="G44" s="103" t="s">
        <v>36</v>
      </c>
      <c r="H44" s="104">
        <f t="shared" si="1"/>
        <v>0</v>
      </c>
      <c r="I44" s="40"/>
      <c r="J44" s="105"/>
      <c r="K44" s="105"/>
      <c r="L44" s="106" t="s">
        <v>36</v>
      </c>
    </row>
    <row r="45" spans="1:12" ht="12.75" hidden="1" customHeight="1" x14ac:dyDescent="0.25">
      <c r="A45" s="107">
        <v>23000</v>
      </c>
      <c r="B45" s="108" t="s">
        <v>57</v>
      </c>
      <c r="C45" s="109">
        <f t="shared" si="0"/>
        <v>0</v>
      </c>
      <c r="D45" s="59" t="s">
        <v>36</v>
      </c>
      <c r="E45" s="59" t="s">
        <v>36</v>
      </c>
      <c r="F45" s="59" t="s">
        <v>36</v>
      </c>
      <c r="G45" s="99">
        <f>SUM(G46:G47)</f>
        <v>0</v>
      </c>
      <c r="H45" s="109">
        <f t="shared" si="1"/>
        <v>0</v>
      </c>
      <c r="I45" s="87" t="s">
        <v>36</v>
      </c>
      <c r="J45" s="87" t="s">
        <v>36</v>
      </c>
      <c r="K45" s="87" t="s">
        <v>36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58</v>
      </c>
      <c r="C46" s="113">
        <f t="shared" si="0"/>
        <v>0</v>
      </c>
      <c r="D46" s="95" t="s">
        <v>36</v>
      </c>
      <c r="E46" s="95" t="s">
        <v>36</v>
      </c>
      <c r="F46" s="95" t="s">
        <v>36</v>
      </c>
      <c r="G46" s="114"/>
      <c r="H46" s="113">
        <f t="shared" si="1"/>
        <v>0</v>
      </c>
      <c r="I46" s="95" t="s">
        <v>36</v>
      </c>
      <c r="J46" s="95" t="s">
        <v>36</v>
      </c>
      <c r="K46" s="95" t="s">
        <v>36</v>
      </c>
      <c r="L46" s="115"/>
    </row>
    <row r="47" spans="1:12" ht="24.75" hidden="1" thickTop="1" x14ac:dyDescent="0.25">
      <c r="A47" s="111">
        <v>23510</v>
      </c>
      <c r="B47" s="112" t="s">
        <v>59</v>
      </c>
      <c r="C47" s="93">
        <f t="shared" si="0"/>
        <v>0</v>
      </c>
      <c r="D47" s="95" t="s">
        <v>36</v>
      </c>
      <c r="E47" s="95" t="s">
        <v>36</v>
      </c>
      <c r="F47" s="95" t="s">
        <v>36</v>
      </c>
      <c r="G47" s="114"/>
      <c r="H47" s="93">
        <f t="shared" si="1"/>
        <v>0</v>
      </c>
      <c r="I47" s="95" t="s">
        <v>36</v>
      </c>
      <c r="J47" s="95" t="s">
        <v>36</v>
      </c>
      <c r="K47" s="95" t="s">
        <v>36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60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61</v>
      </c>
      <c r="C50" s="127">
        <f t="shared" ref="C50:C81" si="2">SUM(D50:G50)</f>
        <v>189050</v>
      </c>
      <c r="D50" s="128">
        <f>SUM(D51,D286)</f>
        <v>189050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81" si="3">SUM(I50:L50)</f>
        <v>206605</v>
      </c>
      <c r="I50" s="128">
        <f>SUM(I51,I286)</f>
        <v>206605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62</v>
      </c>
      <c r="C51" s="133">
        <f t="shared" si="2"/>
        <v>189050</v>
      </c>
      <c r="D51" s="134">
        <f>SUM(D52,D194)</f>
        <v>189050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206605</v>
      </c>
      <c r="I51" s="134">
        <f>SUM(I52,I194)</f>
        <v>206605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63</v>
      </c>
      <c r="C52" s="138">
        <f t="shared" si="2"/>
        <v>189050</v>
      </c>
      <c r="D52" s="139">
        <f>SUM(D53,D75,D173,D187)</f>
        <v>189050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206605</v>
      </c>
      <c r="I52" s="139">
        <f>SUM(I53,I75,I173,I187)</f>
        <v>206605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64</v>
      </c>
      <c r="C53" s="143">
        <f t="shared" si="2"/>
        <v>189050</v>
      </c>
      <c r="D53" s="144">
        <f>SUM(D54,D67)</f>
        <v>189050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206605</v>
      </c>
      <c r="I53" s="144">
        <f>SUM(I54,I67)</f>
        <v>206605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65</v>
      </c>
      <c r="C54" s="57">
        <f t="shared" si="2"/>
        <v>142307</v>
      </c>
      <c r="D54" s="63">
        <f>SUM(D55,D58,D66)</f>
        <v>142307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156148</v>
      </c>
      <c r="I54" s="63">
        <f>SUM(I55,I58,I66)</f>
        <v>156148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66</v>
      </c>
      <c r="C55" s="117">
        <f t="shared" si="2"/>
        <v>123312</v>
      </c>
      <c r="D55" s="151">
        <f>SUM(D56:D57)</f>
        <v>123312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131927</v>
      </c>
      <c r="I55" s="151">
        <f>SUM(I56:I57)</f>
        <v>131927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67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68</v>
      </c>
      <c r="C57" s="72">
        <f t="shared" si="2"/>
        <v>123312</v>
      </c>
      <c r="D57" s="74">
        <v>123312</v>
      </c>
      <c r="E57" s="74"/>
      <c r="F57" s="74"/>
      <c r="G57" s="157"/>
      <c r="H57" s="72">
        <f t="shared" si="3"/>
        <v>131927</v>
      </c>
      <c r="I57" s="74">
        <v>131927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69</v>
      </c>
      <c r="C58" s="72">
        <f t="shared" si="2"/>
        <v>11861</v>
      </c>
      <c r="D58" s="160">
        <f>SUM(D59:D65)</f>
        <v>11861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17087</v>
      </c>
      <c r="I58" s="160">
        <f>SUM(I59:I65)</f>
        <v>17087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70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71</v>
      </c>
      <c r="C60" s="72">
        <f t="shared" si="2"/>
        <v>227</v>
      </c>
      <c r="D60" s="74">
        <v>227</v>
      </c>
      <c r="E60" s="74"/>
      <c r="F60" s="74"/>
      <c r="G60" s="157"/>
      <c r="H60" s="72">
        <f t="shared" si="3"/>
        <v>227</v>
      </c>
      <c r="I60" s="74">
        <v>227</v>
      </c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72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>
        <v>0</v>
      </c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73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74</v>
      </c>
      <c r="C63" s="72">
        <f t="shared" si="2"/>
        <v>3264</v>
      </c>
      <c r="D63" s="74">
        <v>3264</v>
      </c>
      <c r="E63" s="74"/>
      <c r="F63" s="74"/>
      <c r="G63" s="157"/>
      <c r="H63" s="72">
        <f t="shared" si="3"/>
        <v>3279</v>
      </c>
      <c r="I63" s="74">
        <v>3279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75</v>
      </c>
      <c r="C64" s="72">
        <f t="shared" si="2"/>
        <v>8370</v>
      </c>
      <c r="D64" s="74">
        <v>8370</v>
      </c>
      <c r="E64" s="74"/>
      <c r="F64" s="74"/>
      <c r="G64" s="157"/>
      <c r="H64" s="72">
        <f t="shared" si="3"/>
        <v>13581</v>
      </c>
      <c r="I64" s="74">
        <v>13581</v>
      </c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76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77</v>
      </c>
      <c r="C66" s="117">
        <f t="shared" si="2"/>
        <v>7134</v>
      </c>
      <c r="D66" s="163">
        <v>7134</v>
      </c>
      <c r="E66" s="163"/>
      <c r="F66" s="163"/>
      <c r="G66" s="164"/>
      <c r="H66" s="117">
        <f t="shared" si="3"/>
        <v>7134</v>
      </c>
      <c r="I66" s="163">
        <v>7134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78</v>
      </c>
      <c r="C67" s="57">
        <f t="shared" si="2"/>
        <v>46743</v>
      </c>
      <c r="D67" s="63">
        <f>SUM(D68:D69)</f>
        <v>46743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50457</v>
      </c>
      <c r="I67" s="63">
        <f>SUM(I68:I69)</f>
        <v>50457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79</v>
      </c>
      <c r="C68" s="66">
        <f t="shared" si="2"/>
        <v>35692</v>
      </c>
      <c r="D68" s="68">
        <v>35692</v>
      </c>
      <c r="E68" s="68"/>
      <c r="F68" s="68"/>
      <c r="G68" s="154"/>
      <c r="H68" s="66">
        <f t="shared" si="3"/>
        <v>39736</v>
      </c>
      <c r="I68" s="68">
        <v>39736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80</v>
      </c>
      <c r="C69" s="72">
        <f t="shared" si="2"/>
        <v>11051</v>
      </c>
      <c r="D69" s="160">
        <f>SUM(D70:D74)</f>
        <v>11051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10721</v>
      </c>
      <c r="I69" s="160">
        <f>SUM(I70:I74)</f>
        <v>10721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81</v>
      </c>
      <c r="C70" s="72">
        <f t="shared" si="2"/>
        <v>8730</v>
      </c>
      <c r="D70" s="74">
        <v>8730</v>
      </c>
      <c r="E70" s="74"/>
      <c r="F70" s="74"/>
      <c r="G70" s="157"/>
      <c r="H70" s="72">
        <f t="shared" si="3"/>
        <v>8400</v>
      </c>
      <c r="I70" s="74">
        <v>8400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82</v>
      </c>
      <c r="C71" s="72">
        <f t="shared" si="2"/>
        <v>400</v>
      </c>
      <c r="D71" s="74">
        <v>400</v>
      </c>
      <c r="E71" s="74"/>
      <c r="F71" s="74"/>
      <c r="G71" s="157"/>
      <c r="H71" s="72">
        <f t="shared" si="3"/>
        <v>400</v>
      </c>
      <c r="I71" s="74">
        <v>400</v>
      </c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83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84</v>
      </c>
      <c r="C73" s="72">
        <f t="shared" si="2"/>
        <v>1921</v>
      </c>
      <c r="D73" s="74">
        <v>1921</v>
      </c>
      <c r="E73" s="74"/>
      <c r="F73" s="74"/>
      <c r="G73" s="157"/>
      <c r="H73" s="72">
        <f t="shared" si="3"/>
        <v>1921</v>
      </c>
      <c r="I73" s="74">
        <v>1921</v>
      </c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85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>
        <v>0</v>
      </c>
      <c r="J74" s="74"/>
      <c r="K74" s="74"/>
      <c r="L74" s="158"/>
      <c r="M74" s="156"/>
    </row>
    <row r="75" spans="1:13" hidden="1" x14ac:dyDescent="0.25">
      <c r="A75" s="142">
        <v>2000</v>
      </c>
      <c r="B75" s="142" t="s">
        <v>86</v>
      </c>
      <c r="C75" s="143">
        <f t="shared" si="2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87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88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89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>
        <v>0</v>
      </c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90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>
        <v>0</v>
      </c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91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89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>
        <v>0</v>
      </c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90</v>
      </c>
      <c r="C82" s="72">
        <f t="shared" ref="C82:C113" si="4">SUM(D82:G82)</f>
        <v>0</v>
      </c>
      <c r="D82" s="74"/>
      <c r="E82" s="74"/>
      <c r="F82" s="74"/>
      <c r="G82" s="157"/>
      <c r="H82" s="72">
        <f t="shared" ref="H82:H127" si="5">SUM(I82:L82)</f>
        <v>0</v>
      </c>
      <c r="I82" s="74">
        <v>0</v>
      </c>
      <c r="J82" s="74"/>
      <c r="K82" s="74"/>
      <c r="L82" s="158"/>
      <c r="M82" s="156"/>
    </row>
    <row r="83" spans="1:13" hidden="1" x14ac:dyDescent="0.25">
      <c r="A83" s="56">
        <v>2200</v>
      </c>
      <c r="B83" s="147" t="s">
        <v>92</v>
      </c>
      <c r="C83" s="57">
        <f t="shared" si="4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5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93</v>
      </c>
      <c r="C84" s="117">
        <f t="shared" si="4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5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94</v>
      </c>
      <c r="C85" s="66">
        <f t="shared" si="4"/>
        <v>0</v>
      </c>
      <c r="D85" s="68"/>
      <c r="E85" s="68"/>
      <c r="F85" s="68"/>
      <c r="G85" s="154"/>
      <c r="H85" s="66">
        <f t="shared" si="5"/>
        <v>0</v>
      </c>
      <c r="I85" s="68">
        <v>0</v>
      </c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95</v>
      </c>
      <c r="C86" s="72">
        <f t="shared" si="4"/>
        <v>0</v>
      </c>
      <c r="D86" s="74"/>
      <c r="E86" s="74"/>
      <c r="F86" s="74"/>
      <c r="G86" s="157"/>
      <c r="H86" s="72">
        <f t="shared" si="5"/>
        <v>0</v>
      </c>
      <c r="I86" s="74">
        <v>0</v>
      </c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96</v>
      </c>
      <c r="C87" s="72">
        <f t="shared" si="4"/>
        <v>0</v>
      </c>
      <c r="D87" s="74"/>
      <c r="E87" s="74"/>
      <c r="F87" s="74"/>
      <c r="G87" s="157"/>
      <c r="H87" s="72">
        <f t="shared" si="5"/>
        <v>0</v>
      </c>
      <c r="I87" s="74">
        <v>0</v>
      </c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97</v>
      </c>
      <c r="C88" s="72">
        <f t="shared" si="4"/>
        <v>0</v>
      </c>
      <c r="D88" s="74"/>
      <c r="E88" s="74"/>
      <c r="F88" s="74"/>
      <c r="G88" s="157"/>
      <c r="H88" s="72">
        <f t="shared" si="5"/>
        <v>0</v>
      </c>
      <c r="I88" s="74">
        <v>0</v>
      </c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98</v>
      </c>
      <c r="C89" s="72">
        <f t="shared" si="4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5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99</v>
      </c>
      <c r="C90" s="72">
        <f t="shared" si="4"/>
        <v>0</v>
      </c>
      <c r="D90" s="74"/>
      <c r="E90" s="74"/>
      <c r="F90" s="74"/>
      <c r="G90" s="157"/>
      <c r="H90" s="72">
        <f t="shared" si="5"/>
        <v>0</v>
      </c>
      <c r="I90" s="74">
        <v>0</v>
      </c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100</v>
      </c>
      <c r="C91" s="72">
        <f t="shared" si="4"/>
        <v>0</v>
      </c>
      <c r="D91" s="74"/>
      <c r="E91" s="74"/>
      <c r="F91" s="74"/>
      <c r="G91" s="157"/>
      <c r="H91" s="72">
        <f t="shared" si="5"/>
        <v>0</v>
      </c>
      <c r="I91" s="74">
        <v>0</v>
      </c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101</v>
      </c>
      <c r="C92" s="72">
        <f t="shared" si="4"/>
        <v>0</v>
      </c>
      <c r="D92" s="74"/>
      <c r="E92" s="74"/>
      <c r="F92" s="74"/>
      <c r="G92" s="157"/>
      <c r="H92" s="72">
        <f t="shared" si="5"/>
        <v>0</v>
      </c>
      <c r="I92" s="74">
        <v>0</v>
      </c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102</v>
      </c>
      <c r="C93" s="72">
        <f t="shared" si="4"/>
        <v>0</v>
      </c>
      <c r="D93" s="74"/>
      <c r="E93" s="74"/>
      <c r="F93" s="74"/>
      <c r="G93" s="157"/>
      <c r="H93" s="72">
        <f t="shared" si="5"/>
        <v>0</v>
      </c>
      <c r="I93" s="74">
        <v>0</v>
      </c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103</v>
      </c>
      <c r="C94" s="72">
        <f t="shared" si="4"/>
        <v>0</v>
      </c>
      <c r="D94" s="74"/>
      <c r="E94" s="74"/>
      <c r="F94" s="74"/>
      <c r="G94" s="157"/>
      <c r="H94" s="72">
        <f t="shared" si="5"/>
        <v>0</v>
      </c>
      <c r="I94" s="74">
        <v>0</v>
      </c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104</v>
      </c>
      <c r="C95" s="72">
        <f t="shared" si="4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5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105</v>
      </c>
      <c r="C96" s="72">
        <f t="shared" si="4"/>
        <v>0</v>
      </c>
      <c r="D96" s="74"/>
      <c r="E96" s="74"/>
      <c r="F96" s="74"/>
      <c r="G96" s="157"/>
      <c r="H96" s="72">
        <f t="shared" si="5"/>
        <v>0</v>
      </c>
      <c r="I96" s="74">
        <v>0</v>
      </c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106</v>
      </c>
      <c r="C97" s="72">
        <f t="shared" si="4"/>
        <v>0</v>
      </c>
      <c r="D97" s="74"/>
      <c r="E97" s="74"/>
      <c r="F97" s="74"/>
      <c r="G97" s="157"/>
      <c r="H97" s="72">
        <f t="shared" si="5"/>
        <v>0</v>
      </c>
      <c r="I97" s="74">
        <v>0</v>
      </c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107</v>
      </c>
      <c r="C98" s="66">
        <f t="shared" si="4"/>
        <v>0</v>
      </c>
      <c r="D98" s="68"/>
      <c r="E98" s="68"/>
      <c r="F98" s="68"/>
      <c r="G98" s="154"/>
      <c r="H98" s="66">
        <f t="shared" si="5"/>
        <v>0</v>
      </c>
      <c r="I98" s="68">
        <v>0</v>
      </c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108</v>
      </c>
      <c r="C99" s="72">
        <f t="shared" si="4"/>
        <v>0</v>
      </c>
      <c r="D99" s="74"/>
      <c r="E99" s="74"/>
      <c r="F99" s="74"/>
      <c r="G99" s="157"/>
      <c r="H99" s="72">
        <f t="shared" si="5"/>
        <v>0</v>
      </c>
      <c r="I99" s="74">
        <v>0</v>
      </c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109</v>
      </c>
      <c r="C100" s="72">
        <f t="shared" si="4"/>
        <v>0</v>
      </c>
      <c r="D100" s="74"/>
      <c r="E100" s="74"/>
      <c r="F100" s="74"/>
      <c r="G100" s="157"/>
      <c r="H100" s="72">
        <f t="shared" si="5"/>
        <v>0</v>
      </c>
      <c r="I100" s="74">
        <v>0</v>
      </c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110</v>
      </c>
      <c r="C101" s="72">
        <f t="shared" si="4"/>
        <v>0</v>
      </c>
      <c r="D101" s="74"/>
      <c r="E101" s="74"/>
      <c r="F101" s="74"/>
      <c r="G101" s="157"/>
      <c r="H101" s="72">
        <f t="shared" si="5"/>
        <v>0</v>
      </c>
      <c r="I101" s="74">
        <v>0</v>
      </c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111</v>
      </c>
      <c r="C102" s="72">
        <f t="shared" si="4"/>
        <v>0</v>
      </c>
      <c r="D102" s="74"/>
      <c r="E102" s="74"/>
      <c r="F102" s="74"/>
      <c r="G102" s="157"/>
      <c r="H102" s="72">
        <f t="shared" si="5"/>
        <v>0</v>
      </c>
      <c r="I102" s="74">
        <v>0</v>
      </c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112</v>
      </c>
      <c r="C103" s="72">
        <f t="shared" si="4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5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113</v>
      </c>
      <c r="C104" s="72">
        <f t="shared" si="4"/>
        <v>0</v>
      </c>
      <c r="D104" s="74"/>
      <c r="E104" s="74"/>
      <c r="F104" s="74"/>
      <c r="G104" s="157"/>
      <c r="H104" s="72">
        <f t="shared" si="5"/>
        <v>0</v>
      </c>
      <c r="I104" s="74">
        <v>0</v>
      </c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114</v>
      </c>
      <c r="C105" s="72">
        <f t="shared" si="4"/>
        <v>0</v>
      </c>
      <c r="D105" s="74"/>
      <c r="E105" s="74"/>
      <c r="F105" s="74"/>
      <c r="G105" s="157"/>
      <c r="H105" s="72">
        <f t="shared" si="5"/>
        <v>0</v>
      </c>
      <c r="I105" s="74">
        <v>0</v>
      </c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115</v>
      </c>
      <c r="C106" s="72">
        <f t="shared" si="4"/>
        <v>0</v>
      </c>
      <c r="D106" s="74"/>
      <c r="E106" s="74"/>
      <c r="F106" s="74"/>
      <c r="G106" s="157"/>
      <c r="H106" s="72">
        <f t="shared" si="5"/>
        <v>0</v>
      </c>
      <c r="I106" s="74">
        <v>0</v>
      </c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116</v>
      </c>
      <c r="C107" s="72">
        <f t="shared" si="4"/>
        <v>0</v>
      </c>
      <c r="D107" s="74"/>
      <c r="E107" s="74"/>
      <c r="F107" s="74"/>
      <c r="G107" s="157"/>
      <c r="H107" s="72">
        <f t="shared" si="5"/>
        <v>0</v>
      </c>
      <c r="I107" s="74">
        <v>0</v>
      </c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117</v>
      </c>
      <c r="C108" s="72">
        <f t="shared" si="4"/>
        <v>0</v>
      </c>
      <c r="D108" s="74"/>
      <c r="E108" s="74"/>
      <c r="F108" s="74"/>
      <c r="G108" s="157"/>
      <c r="H108" s="72">
        <f t="shared" si="5"/>
        <v>0</v>
      </c>
      <c r="I108" s="74">
        <v>0</v>
      </c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118</v>
      </c>
      <c r="C109" s="72">
        <f t="shared" si="4"/>
        <v>0</v>
      </c>
      <c r="D109" s="74"/>
      <c r="E109" s="74"/>
      <c r="F109" s="74"/>
      <c r="G109" s="157"/>
      <c r="H109" s="72">
        <f t="shared" si="5"/>
        <v>0</v>
      </c>
      <c r="I109" s="74">
        <v>0</v>
      </c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119</v>
      </c>
      <c r="C110" s="72">
        <f t="shared" si="4"/>
        <v>0</v>
      </c>
      <c r="D110" s="74"/>
      <c r="E110" s="74"/>
      <c r="F110" s="74"/>
      <c r="G110" s="157"/>
      <c r="H110" s="72">
        <f t="shared" si="5"/>
        <v>0</v>
      </c>
      <c r="I110" s="74">
        <v>0</v>
      </c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120</v>
      </c>
      <c r="C111" s="72">
        <f t="shared" si="4"/>
        <v>0</v>
      </c>
      <c r="D111" s="74"/>
      <c r="E111" s="74"/>
      <c r="F111" s="74"/>
      <c r="G111" s="157"/>
      <c r="H111" s="72">
        <f t="shared" si="5"/>
        <v>0</v>
      </c>
      <c r="I111" s="74">
        <v>0</v>
      </c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121</v>
      </c>
      <c r="C112" s="72">
        <f t="shared" si="4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5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122</v>
      </c>
      <c r="C113" s="72">
        <f t="shared" si="4"/>
        <v>0</v>
      </c>
      <c r="D113" s="74"/>
      <c r="E113" s="74"/>
      <c r="F113" s="74"/>
      <c r="G113" s="157"/>
      <c r="H113" s="72">
        <f t="shared" si="5"/>
        <v>0</v>
      </c>
      <c r="I113" s="74">
        <v>0</v>
      </c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123</v>
      </c>
      <c r="C114" s="72">
        <f t="shared" ref="C114:C127" si="6">SUM(D114:G114)</f>
        <v>0</v>
      </c>
      <c r="D114" s="74"/>
      <c r="E114" s="74"/>
      <c r="F114" s="74"/>
      <c r="G114" s="157"/>
      <c r="H114" s="72">
        <f t="shared" si="5"/>
        <v>0</v>
      </c>
      <c r="I114" s="74">
        <v>0</v>
      </c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124</v>
      </c>
      <c r="C115" s="72">
        <f t="shared" si="6"/>
        <v>0</v>
      </c>
      <c r="D115" s="74"/>
      <c r="E115" s="74"/>
      <c r="F115" s="74"/>
      <c r="G115" s="157"/>
      <c r="H115" s="72">
        <f t="shared" si="5"/>
        <v>0</v>
      </c>
      <c r="I115" s="74">
        <v>0</v>
      </c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125</v>
      </c>
      <c r="C116" s="72">
        <f t="shared" si="6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126</v>
      </c>
      <c r="C117" s="72">
        <f t="shared" si="6"/>
        <v>0</v>
      </c>
      <c r="D117" s="74"/>
      <c r="E117" s="74"/>
      <c r="F117" s="74"/>
      <c r="G117" s="157"/>
      <c r="H117" s="72">
        <f t="shared" si="5"/>
        <v>0</v>
      </c>
      <c r="I117" s="74">
        <v>0</v>
      </c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127</v>
      </c>
      <c r="C118" s="72">
        <f t="shared" si="6"/>
        <v>0</v>
      </c>
      <c r="D118" s="74"/>
      <c r="E118" s="74"/>
      <c r="F118" s="74"/>
      <c r="G118" s="157"/>
      <c r="H118" s="72">
        <f t="shared" si="5"/>
        <v>0</v>
      </c>
      <c r="I118" s="74">
        <v>0</v>
      </c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128</v>
      </c>
      <c r="C119" s="72">
        <f t="shared" si="6"/>
        <v>0</v>
      </c>
      <c r="D119" s="74"/>
      <c r="E119" s="74"/>
      <c r="F119" s="74"/>
      <c r="G119" s="157"/>
      <c r="H119" s="72">
        <f t="shared" si="5"/>
        <v>0</v>
      </c>
      <c r="I119" s="74">
        <v>0</v>
      </c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129</v>
      </c>
      <c r="C120" s="72">
        <f t="shared" si="6"/>
        <v>0</v>
      </c>
      <c r="D120" s="74"/>
      <c r="E120" s="74"/>
      <c r="F120" s="74"/>
      <c r="G120" s="157"/>
      <c r="H120" s="72">
        <f t="shared" si="5"/>
        <v>0</v>
      </c>
      <c r="I120" s="74">
        <v>0</v>
      </c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130</v>
      </c>
      <c r="C121" s="72">
        <f t="shared" si="6"/>
        <v>0</v>
      </c>
      <c r="D121" s="74"/>
      <c r="E121" s="74"/>
      <c r="F121" s="74"/>
      <c r="G121" s="157"/>
      <c r="H121" s="72">
        <f t="shared" si="5"/>
        <v>0</v>
      </c>
      <c r="I121" s="74">
        <v>0</v>
      </c>
      <c r="J121" s="74"/>
      <c r="K121" s="74"/>
      <c r="L121" s="158"/>
      <c r="M121" s="156"/>
    </row>
    <row r="122" spans="1:13" hidden="1" x14ac:dyDescent="0.25">
      <c r="A122" s="159">
        <v>2270</v>
      </c>
      <c r="B122" s="71" t="s">
        <v>131</v>
      </c>
      <c r="C122" s="72">
        <f t="shared" si="6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132</v>
      </c>
      <c r="C123" s="72">
        <f t="shared" si="6"/>
        <v>0</v>
      </c>
      <c r="D123" s="74"/>
      <c r="E123" s="74"/>
      <c r="F123" s="74"/>
      <c r="G123" s="157"/>
      <c r="H123" s="72">
        <f t="shared" si="5"/>
        <v>0</v>
      </c>
      <c r="I123" s="74">
        <v>0</v>
      </c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133</v>
      </c>
      <c r="C124" s="72">
        <f t="shared" si="6"/>
        <v>0</v>
      </c>
      <c r="D124" s="74"/>
      <c r="E124" s="74"/>
      <c r="F124" s="74"/>
      <c r="G124" s="157"/>
      <c r="H124" s="72">
        <f t="shared" si="5"/>
        <v>0</v>
      </c>
      <c r="I124" s="74">
        <v>0</v>
      </c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134</v>
      </c>
      <c r="C125" s="72">
        <f t="shared" si="6"/>
        <v>0</v>
      </c>
      <c r="D125" s="74"/>
      <c r="E125" s="74"/>
      <c r="F125" s="74"/>
      <c r="G125" s="157"/>
      <c r="H125" s="72">
        <f t="shared" si="5"/>
        <v>0</v>
      </c>
      <c r="I125" s="74">
        <v>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135</v>
      </c>
      <c r="C126" s="72">
        <f t="shared" si="6"/>
        <v>0</v>
      </c>
      <c r="D126" s="74"/>
      <c r="E126" s="74"/>
      <c r="F126" s="74"/>
      <c r="G126" s="157"/>
      <c r="H126" s="72">
        <f t="shared" si="5"/>
        <v>0</v>
      </c>
      <c r="I126" s="74">
        <v>0</v>
      </c>
      <c r="J126" s="74"/>
      <c r="K126" s="74"/>
      <c r="L126" s="158"/>
      <c r="M126" s="156"/>
    </row>
    <row r="127" spans="1:13" ht="24" hidden="1" x14ac:dyDescent="0.25">
      <c r="A127" s="44">
        <v>2279</v>
      </c>
      <c r="B127" s="71" t="s">
        <v>136</v>
      </c>
      <c r="C127" s="72">
        <f t="shared" si="6"/>
        <v>0</v>
      </c>
      <c r="D127" s="74"/>
      <c r="E127" s="74"/>
      <c r="F127" s="74"/>
      <c r="G127" s="157"/>
      <c r="H127" s="72">
        <f t="shared" si="5"/>
        <v>0</v>
      </c>
      <c r="I127" s="74">
        <v>0</v>
      </c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137</v>
      </c>
      <c r="C128" s="66">
        <f t="shared" ref="C128:L128" si="7">SUM(C129)</f>
        <v>0</v>
      </c>
      <c r="D128" s="169">
        <f t="shared" si="7"/>
        <v>0</v>
      </c>
      <c r="E128" s="169">
        <f t="shared" si="7"/>
        <v>0</v>
      </c>
      <c r="F128" s="169">
        <f t="shared" si="7"/>
        <v>0</v>
      </c>
      <c r="G128" s="169">
        <f t="shared" si="7"/>
        <v>0</v>
      </c>
      <c r="H128" s="66">
        <f t="shared" si="7"/>
        <v>0</v>
      </c>
      <c r="I128" s="169">
        <f t="shared" si="7"/>
        <v>0</v>
      </c>
      <c r="J128" s="169">
        <f t="shared" si="7"/>
        <v>0</v>
      </c>
      <c r="K128" s="169">
        <f t="shared" si="7"/>
        <v>0</v>
      </c>
      <c r="L128" s="176">
        <f t="shared" si="7"/>
        <v>0</v>
      </c>
    </row>
    <row r="129" spans="1:13" ht="24" hidden="1" x14ac:dyDescent="0.25">
      <c r="A129" s="44">
        <v>2283</v>
      </c>
      <c r="B129" s="71" t="s">
        <v>138</v>
      </c>
      <c r="C129" s="72">
        <f t="shared" ref="C129:C160" si="8">SUM(D129:G129)</f>
        <v>0</v>
      </c>
      <c r="D129" s="74"/>
      <c r="E129" s="74"/>
      <c r="F129" s="74"/>
      <c r="G129" s="157"/>
      <c r="H129" s="72">
        <f t="shared" ref="H129:H192" si="9">SUM(I129:L129)</f>
        <v>0</v>
      </c>
      <c r="I129" s="74">
        <v>0</v>
      </c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139</v>
      </c>
      <c r="C130" s="57">
        <f t="shared" si="8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9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140</v>
      </c>
      <c r="C131" s="66">
        <f t="shared" si="8"/>
        <v>0</v>
      </c>
      <c r="D131" s="169">
        <f>SUM(D132:D135)</f>
        <v>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9"/>
        <v>0</v>
      </c>
      <c r="I131" s="169">
        <f>SUM(I132:I135)</f>
        <v>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3" hidden="1" x14ac:dyDescent="0.25">
      <c r="A132" s="44">
        <v>2311</v>
      </c>
      <c r="B132" s="71" t="s">
        <v>141</v>
      </c>
      <c r="C132" s="72">
        <f t="shared" si="8"/>
        <v>0</v>
      </c>
      <c r="D132" s="74"/>
      <c r="E132" s="74"/>
      <c r="F132" s="74"/>
      <c r="G132" s="157"/>
      <c r="H132" s="72">
        <f t="shared" si="9"/>
        <v>0</v>
      </c>
      <c r="I132" s="74">
        <v>0</v>
      </c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142</v>
      </c>
      <c r="C133" s="72">
        <f t="shared" si="8"/>
        <v>0</v>
      </c>
      <c r="D133" s="74"/>
      <c r="E133" s="74"/>
      <c r="F133" s="74"/>
      <c r="G133" s="157"/>
      <c r="H133" s="72">
        <f t="shared" si="9"/>
        <v>0</v>
      </c>
      <c r="I133" s="74">
        <v>0</v>
      </c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143</v>
      </c>
      <c r="C134" s="72">
        <f t="shared" si="8"/>
        <v>0</v>
      </c>
      <c r="D134" s="74"/>
      <c r="E134" s="74"/>
      <c r="F134" s="74"/>
      <c r="G134" s="157"/>
      <c r="H134" s="72">
        <f t="shared" si="9"/>
        <v>0</v>
      </c>
      <c r="I134" s="74">
        <v>0</v>
      </c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144</v>
      </c>
      <c r="C135" s="72">
        <f t="shared" si="8"/>
        <v>0</v>
      </c>
      <c r="D135" s="74"/>
      <c r="E135" s="74"/>
      <c r="F135" s="74"/>
      <c r="G135" s="157"/>
      <c r="H135" s="72">
        <f t="shared" si="9"/>
        <v>0</v>
      </c>
      <c r="I135" s="74">
        <v>0</v>
      </c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145</v>
      </c>
      <c r="C136" s="72">
        <f t="shared" si="8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9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146</v>
      </c>
      <c r="C137" s="72">
        <f t="shared" si="8"/>
        <v>0</v>
      </c>
      <c r="D137" s="74"/>
      <c r="E137" s="74"/>
      <c r="F137" s="74"/>
      <c r="G137" s="157"/>
      <c r="H137" s="72">
        <f t="shared" si="9"/>
        <v>0</v>
      </c>
      <c r="I137" s="74">
        <v>0</v>
      </c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147</v>
      </c>
      <c r="C138" s="72">
        <f t="shared" si="8"/>
        <v>0</v>
      </c>
      <c r="D138" s="74"/>
      <c r="E138" s="74"/>
      <c r="F138" s="74"/>
      <c r="G138" s="157"/>
      <c r="H138" s="72">
        <f t="shared" si="9"/>
        <v>0</v>
      </c>
      <c r="I138" s="74">
        <v>0</v>
      </c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148</v>
      </c>
      <c r="C139" s="72">
        <f t="shared" si="8"/>
        <v>0</v>
      </c>
      <c r="D139" s="74"/>
      <c r="E139" s="74"/>
      <c r="F139" s="74"/>
      <c r="G139" s="157"/>
      <c r="H139" s="72">
        <f t="shared" si="9"/>
        <v>0</v>
      </c>
      <c r="I139" s="74">
        <v>0</v>
      </c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149</v>
      </c>
      <c r="C140" s="72">
        <f t="shared" si="8"/>
        <v>0</v>
      </c>
      <c r="D140" s="74"/>
      <c r="E140" s="74"/>
      <c r="F140" s="74"/>
      <c r="G140" s="157"/>
      <c r="H140" s="72">
        <f t="shared" si="9"/>
        <v>0</v>
      </c>
      <c r="I140" s="74">
        <v>0</v>
      </c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150</v>
      </c>
      <c r="C141" s="72">
        <f t="shared" si="8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9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151</v>
      </c>
      <c r="C142" s="72">
        <f t="shared" si="8"/>
        <v>0</v>
      </c>
      <c r="D142" s="74"/>
      <c r="E142" s="74"/>
      <c r="F142" s="74"/>
      <c r="G142" s="157"/>
      <c r="H142" s="72">
        <f t="shared" si="9"/>
        <v>0</v>
      </c>
      <c r="I142" s="74">
        <v>0</v>
      </c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152</v>
      </c>
      <c r="C143" s="72">
        <f t="shared" si="8"/>
        <v>0</v>
      </c>
      <c r="D143" s="74"/>
      <c r="E143" s="74"/>
      <c r="F143" s="74"/>
      <c r="G143" s="157"/>
      <c r="H143" s="72">
        <f t="shared" si="9"/>
        <v>0</v>
      </c>
      <c r="I143" s="74">
        <v>0</v>
      </c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153</v>
      </c>
      <c r="C144" s="117">
        <f t="shared" si="8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9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154</v>
      </c>
      <c r="C145" s="66">
        <f t="shared" si="8"/>
        <v>0</v>
      </c>
      <c r="D145" s="68"/>
      <c r="E145" s="68"/>
      <c r="F145" s="68"/>
      <c r="G145" s="154"/>
      <c r="H145" s="66">
        <f t="shared" si="9"/>
        <v>0</v>
      </c>
      <c r="I145" s="68">
        <v>0</v>
      </c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155</v>
      </c>
      <c r="C146" s="72">
        <f t="shared" si="8"/>
        <v>0</v>
      </c>
      <c r="D146" s="74"/>
      <c r="E146" s="74"/>
      <c r="F146" s="74"/>
      <c r="G146" s="157"/>
      <c r="H146" s="72">
        <f t="shared" si="9"/>
        <v>0</v>
      </c>
      <c r="I146" s="74">
        <v>0</v>
      </c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156</v>
      </c>
      <c r="C147" s="72">
        <f t="shared" si="8"/>
        <v>0</v>
      </c>
      <c r="D147" s="74"/>
      <c r="E147" s="74"/>
      <c r="F147" s="74"/>
      <c r="G147" s="157"/>
      <c r="H147" s="72">
        <f t="shared" si="9"/>
        <v>0</v>
      </c>
      <c r="I147" s="74">
        <v>0</v>
      </c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157</v>
      </c>
      <c r="C148" s="72">
        <f t="shared" si="8"/>
        <v>0</v>
      </c>
      <c r="D148" s="74"/>
      <c r="E148" s="74"/>
      <c r="F148" s="74"/>
      <c r="G148" s="157"/>
      <c r="H148" s="72">
        <f t="shared" si="9"/>
        <v>0</v>
      </c>
      <c r="I148" s="74">
        <v>0</v>
      </c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158</v>
      </c>
      <c r="C149" s="72">
        <f t="shared" si="8"/>
        <v>0</v>
      </c>
      <c r="D149" s="74"/>
      <c r="E149" s="74"/>
      <c r="F149" s="74"/>
      <c r="G149" s="157"/>
      <c r="H149" s="72">
        <f t="shared" si="9"/>
        <v>0</v>
      </c>
      <c r="I149" s="74">
        <v>0</v>
      </c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159</v>
      </c>
      <c r="C150" s="72">
        <f t="shared" si="8"/>
        <v>0</v>
      </c>
      <c r="D150" s="74"/>
      <c r="E150" s="74"/>
      <c r="F150" s="74"/>
      <c r="G150" s="157"/>
      <c r="H150" s="72">
        <f t="shared" si="9"/>
        <v>0</v>
      </c>
      <c r="I150" s="74">
        <v>0</v>
      </c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160</v>
      </c>
      <c r="C151" s="72">
        <f t="shared" si="8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9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161</v>
      </c>
      <c r="C152" s="72">
        <f t="shared" si="8"/>
        <v>0</v>
      </c>
      <c r="D152" s="74"/>
      <c r="E152" s="74"/>
      <c r="F152" s="74"/>
      <c r="G152" s="157"/>
      <c r="H152" s="72">
        <f t="shared" si="9"/>
        <v>0</v>
      </c>
      <c r="I152" s="74">
        <v>0</v>
      </c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162</v>
      </c>
      <c r="C153" s="72">
        <f t="shared" si="8"/>
        <v>0</v>
      </c>
      <c r="D153" s="74"/>
      <c r="E153" s="74"/>
      <c r="F153" s="74"/>
      <c r="G153" s="157"/>
      <c r="H153" s="72">
        <f t="shared" si="9"/>
        <v>0</v>
      </c>
      <c r="I153" s="74">
        <v>0</v>
      </c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163</v>
      </c>
      <c r="C154" s="72">
        <f t="shared" si="8"/>
        <v>0</v>
      </c>
      <c r="D154" s="74"/>
      <c r="E154" s="74"/>
      <c r="F154" s="74"/>
      <c r="G154" s="157"/>
      <c r="H154" s="72">
        <f t="shared" si="9"/>
        <v>0</v>
      </c>
      <c r="I154" s="74">
        <v>0</v>
      </c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164</v>
      </c>
      <c r="C155" s="72">
        <f t="shared" si="8"/>
        <v>0</v>
      </c>
      <c r="D155" s="74"/>
      <c r="E155" s="74"/>
      <c r="F155" s="74"/>
      <c r="G155" s="157"/>
      <c r="H155" s="72">
        <f t="shared" si="9"/>
        <v>0</v>
      </c>
      <c r="I155" s="74">
        <v>0</v>
      </c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165</v>
      </c>
      <c r="C156" s="72">
        <f t="shared" si="8"/>
        <v>0</v>
      </c>
      <c r="D156" s="74"/>
      <c r="E156" s="74"/>
      <c r="F156" s="74"/>
      <c r="G156" s="157"/>
      <c r="H156" s="72">
        <f t="shared" si="9"/>
        <v>0</v>
      </c>
      <c r="I156" s="74">
        <v>0</v>
      </c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166</v>
      </c>
      <c r="C157" s="72">
        <f t="shared" si="8"/>
        <v>0</v>
      </c>
      <c r="D157" s="74"/>
      <c r="E157" s="74"/>
      <c r="F157" s="74"/>
      <c r="G157" s="157"/>
      <c r="H157" s="72">
        <f t="shared" si="9"/>
        <v>0</v>
      </c>
      <c r="I157" s="74">
        <v>0</v>
      </c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167</v>
      </c>
      <c r="C158" s="72">
        <f t="shared" si="8"/>
        <v>0</v>
      </c>
      <c r="D158" s="74"/>
      <c r="E158" s="74"/>
      <c r="F158" s="74"/>
      <c r="G158" s="157"/>
      <c r="H158" s="72">
        <f t="shared" si="9"/>
        <v>0</v>
      </c>
      <c r="I158" s="74">
        <v>0</v>
      </c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168</v>
      </c>
      <c r="C159" s="117">
        <f t="shared" si="8"/>
        <v>0</v>
      </c>
      <c r="D159" s="163"/>
      <c r="E159" s="163"/>
      <c r="F159" s="163"/>
      <c r="G159" s="164"/>
      <c r="H159" s="117">
        <f t="shared" si="9"/>
        <v>0</v>
      </c>
      <c r="I159" s="163">
        <v>0</v>
      </c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169</v>
      </c>
      <c r="C160" s="117">
        <f t="shared" si="8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9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170</v>
      </c>
      <c r="C161" s="66">
        <f t="shared" ref="C161:C224" si="10">SUM(D161:G161)</f>
        <v>0</v>
      </c>
      <c r="D161" s="68"/>
      <c r="E161" s="68"/>
      <c r="F161" s="68"/>
      <c r="G161" s="154"/>
      <c r="H161" s="66">
        <f t="shared" si="9"/>
        <v>0</v>
      </c>
      <c r="I161" s="68">
        <v>0</v>
      </c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171</v>
      </c>
      <c r="C162" s="72">
        <f t="shared" si="10"/>
        <v>0</v>
      </c>
      <c r="D162" s="74"/>
      <c r="E162" s="74"/>
      <c r="F162" s="74"/>
      <c r="G162" s="157"/>
      <c r="H162" s="72">
        <f t="shared" si="9"/>
        <v>0</v>
      </c>
      <c r="I162" s="74">
        <v>0</v>
      </c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172</v>
      </c>
      <c r="C163" s="117">
        <f t="shared" si="10"/>
        <v>0</v>
      </c>
      <c r="D163" s="163"/>
      <c r="E163" s="163"/>
      <c r="F163" s="163"/>
      <c r="G163" s="164"/>
      <c r="H163" s="117">
        <f t="shared" si="9"/>
        <v>0</v>
      </c>
      <c r="I163" s="163">
        <v>0</v>
      </c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173</v>
      </c>
      <c r="C164" s="57">
        <f t="shared" si="10"/>
        <v>0</v>
      </c>
      <c r="D164" s="177"/>
      <c r="E164" s="177"/>
      <c r="F164" s="177"/>
      <c r="G164" s="178"/>
      <c r="H164" s="57">
        <f t="shared" si="9"/>
        <v>0</v>
      </c>
      <c r="I164" s="177">
        <v>0</v>
      </c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174</v>
      </c>
      <c r="C165" s="57">
        <f t="shared" si="10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9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3" ht="16.5" hidden="1" customHeight="1" x14ac:dyDescent="0.25">
      <c r="A166" s="168">
        <v>2510</v>
      </c>
      <c r="B166" s="65" t="s">
        <v>175</v>
      </c>
      <c r="C166" s="66">
        <f t="shared" si="10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9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3" ht="24" hidden="1" x14ac:dyDescent="0.25">
      <c r="A167" s="44">
        <v>2512</v>
      </c>
      <c r="B167" s="71" t="s">
        <v>176</v>
      </c>
      <c r="C167" s="72">
        <f t="shared" si="10"/>
        <v>0</v>
      </c>
      <c r="D167" s="74"/>
      <c r="E167" s="74"/>
      <c r="F167" s="74"/>
      <c r="G167" s="157"/>
      <c r="H167" s="72">
        <f t="shared" si="9"/>
        <v>0</v>
      </c>
      <c r="I167" s="74">
        <v>0</v>
      </c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177</v>
      </c>
      <c r="C168" s="72">
        <f t="shared" si="10"/>
        <v>0</v>
      </c>
      <c r="D168" s="74"/>
      <c r="E168" s="74"/>
      <c r="F168" s="74"/>
      <c r="G168" s="157"/>
      <c r="H168" s="72">
        <f t="shared" si="9"/>
        <v>0</v>
      </c>
      <c r="I168" s="74">
        <v>0</v>
      </c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178</v>
      </c>
      <c r="C169" s="72">
        <f t="shared" si="10"/>
        <v>0</v>
      </c>
      <c r="D169" s="74"/>
      <c r="E169" s="74"/>
      <c r="F169" s="74"/>
      <c r="G169" s="157"/>
      <c r="H169" s="72">
        <f t="shared" si="9"/>
        <v>0</v>
      </c>
      <c r="I169" s="74">
        <v>0</v>
      </c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179</v>
      </c>
      <c r="C170" s="72">
        <f t="shared" si="10"/>
        <v>0</v>
      </c>
      <c r="D170" s="74"/>
      <c r="E170" s="74"/>
      <c r="F170" s="74"/>
      <c r="G170" s="157"/>
      <c r="H170" s="72">
        <f t="shared" si="9"/>
        <v>0</v>
      </c>
      <c r="I170" s="74">
        <v>0</v>
      </c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180</v>
      </c>
      <c r="C171" s="72">
        <f t="shared" si="10"/>
        <v>0</v>
      </c>
      <c r="D171" s="74"/>
      <c r="E171" s="74"/>
      <c r="F171" s="74"/>
      <c r="G171" s="157"/>
      <c r="H171" s="72">
        <f t="shared" si="9"/>
        <v>0</v>
      </c>
      <c r="I171" s="74">
        <v>0</v>
      </c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181</v>
      </c>
      <c r="C172" s="66">
        <f t="shared" si="10"/>
        <v>0</v>
      </c>
      <c r="D172" s="40"/>
      <c r="E172" s="40"/>
      <c r="F172" s="40"/>
      <c r="G172" s="41"/>
      <c r="H172" s="66">
        <f t="shared" si="9"/>
        <v>0</v>
      </c>
      <c r="I172" s="40">
        <v>0</v>
      </c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182</v>
      </c>
      <c r="C173" s="143">
        <f t="shared" si="10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9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183</v>
      </c>
      <c r="C174" s="184">
        <f t="shared" si="10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9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3" ht="36" hidden="1" x14ac:dyDescent="0.25">
      <c r="A175" s="168">
        <v>3260</v>
      </c>
      <c r="B175" s="65" t="s">
        <v>184</v>
      </c>
      <c r="C175" s="66">
        <f t="shared" si="10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9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185</v>
      </c>
      <c r="C176" s="72">
        <f t="shared" si="10"/>
        <v>0</v>
      </c>
      <c r="D176" s="74"/>
      <c r="E176" s="74"/>
      <c r="F176" s="74"/>
      <c r="G176" s="157"/>
      <c r="H176" s="72">
        <f t="shared" si="9"/>
        <v>0</v>
      </c>
      <c r="I176" s="74">
        <v>0</v>
      </c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186</v>
      </c>
      <c r="C177" s="72">
        <f t="shared" si="10"/>
        <v>0</v>
      </c>
      <c r="D177" s="74"/>
      <c r="E177" s="74"/>
      <c r="F177" s="74"/>
      <c r="G177" s="157"/>
      <c r="H177" s="72">
        <f t="shared" si="9"/>
        <v>0</v>
      </c>
      <c r="I177" s="74">
        <v>0</v>
      </c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187</v>
      </c>
      <c r="C178" s="72">
        <f t="shared" si="10"/>
        <v>0</v>
      </c>
      <c r="D178" s="74"/>
      <c r="E178" s="74"/>
      <c r="F178" s="74"/>
      <c r="G178" s="157"/>
      <c r="H178" s="72">
        <f t="shared" si="9"/>
        <v>0</v>
      </c>
      <c r="I178" s="74">
        <v>0</v>
      </c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188</v>
      </c>
      <c r="C179" s="185">
        <f t="shared" si="10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9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3" ht="72" hidden="1" x14ac:dyDescent="0.25">
      <c r="A180" s="44">
        <v>3291</v>
      </c>
      <c r="B180" s="71" t="s">
        <v>189</v>
      </c>
      <c r="C180" s="72">
        <f t="shared" si="10"/>
        <v>0</v>
      </c>
      <c r="D180" s="74"/>
      <c r="E180" s="74"/>
      <c r="F180" s="74"/>
      <c r="G180" s="187"/>
      <c r="H180" s="72">
        <f t="shared" si="9"/>
        <v>0</v>
      </c>
      <c r="I180" s="74">
        <v>0</v>
      </c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190</v>
      </c>
      <c r="C181" s="72">
        <f t="shared" si="10"/>
        <v>0</v>
      </c>
      <c r="D181" s="74"/>
      <c r="E181" s="74"/>
      <c r="F181" s="74"/>
      <c r="G181" s="187"/>
      <c r="H181" s="72">
        <f t="shared" si="9"/>
        <v>0</v>
      </c>
      <c r="I181" s="74">
        <v>0</v>
      </c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191</v>
      </c>
      <c r="C182" s="72">
        <f t="shared" si="10"/>
        <v>0</v>
      </c>
      <c r="D182" s="74"/>
      <c r="E182" s="74"/>
      <c r="F182" s="74"/>
      <c r="G182" s="187"/>
      <c r="H182" s="72">
        <f t="shared" si="9"/>
        <v>0</v>
      </c>
      <c r="I182" s="74">
        <v>0</v>
      </c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192</v>
      </c>
      <c r="C183" s="185">
        <f t="shared" si="10"/>
        <v>0</v>
      </c>
      <c r="D183" s="189"/>
      <c r="E183" s="189"/>
      <c r="F183" s="189"/>
      <c r="G183" s="190"/>
      <c r="H183" s="185">
        <f t="shared" si="9"/>
        <v>0</v>
      </c>
      <c r="I183" s="189">
        <v>0</v>
      </c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193</v>
      </c>
      <c r="C184" s="193">
        <f t="shared" si="10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9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3" ht="48" hidden="1" x14ac:dyDescent="0.25">
      <c r="A185" s="111">
        <v>3310</v>
      </c>
      <c r="B185" s="112" t="s">
        <v>194</v>
      </c>
      <c r="C185" s="195">
        <f t="shared" si="10"/>
        <v>0</v>
      </c>
      <c r="D185" s="163"/>
      <c r="E185" s="163"/>
      <c r="F185" s="163"/>
      <c r="G185" s="164"/>
      <c r="H185" s="195">
        <f t="shared" si="9"/>
        <v>0</v>
      </c>
      <c r="I185" s="163">
        <v>0</v>
      </c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195</v>
      </c>
      <c r="C186" s="66">
        <f t="shared" si="10"/>
        <v>0</v>
      </c>
      <c r="D186" s="68"/>
      <c r="E186" s="68"/>
      <c r="F186" s="68"/>
      <c r="G186" s="154"/>
      <c r="H186" s="66">
        <f t="shared" si="9"/>
        <v>0</v>
      </c>
      <c r="I186" s="68">
        <v>0</v>
      </c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196</v>
      </c>
      <c r="C187" s="143">
        <f t="shared" si="10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9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197</v>
      </c>
      <c r="C188" s="57">
        <f t="shared" si="10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9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198</v>
      </c>
      <c r="C189" s="66">
        <f t="shared" si="10"/>
        <v>0</v>
      </c>
      <c r="D189" s="68"/>
      <c r="E189" s="68"/>
      <c r="F189" s="68"/>
      <c r="G189" s="154"/>
      <c r="H189" s="66">
        <f t="shared" si="9"/>
        <v>0</v>
      </c>
      <c r="I189" s="68">
        <v>0</v>
      </c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199</v>
      </c>
      <c r="C190" s="72">
        <f t="shared" si="10"/>
        <v>0</v>
      </c>
      <c r="D190" s="74"/>
      <c r="E190" s="74"/>
      <c r="F190" s="74"/>
      <c r="G190" s="157"/>
      <c r="H190" s="72">
        <f t="shared" si="9"/>
        <v>0</v>
      </c>
      <c r="I190" s="74">
        <v>0</v>
      </c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200</v>
      </c>
      <c r="C191" s="57">
        <f t="shared" si="10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9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201</v>
      </c>
      <c r="C192" s="66">
        <f t="shared" si="10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9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202</v>
      </c>
      <c r="C193" s="72">
        <f t="shared" si="10"/>
        <v>0</v>
      </c>
      <c r="D193" s="74"/>
      <c r="E193" s="74"/>
      <c r="F193" s="74"/>
      <c r="G193" s="157"/>
      <c r="H193" s="72">
        <f t="shared" ref="H193:H256" si="11">SUM(I193:L193)</f>
        <v>0</v>
      </c>
      <c r="I193" s="74">
        <v>0</v>
      </c>
      <c r="J193" s="74"/>
      <c r="K193" s="74"/>
      <c r="L193" s="158"/>
      <c r="M193" s="156"/>
    </row>
    <row r="194" spans="1:13" s="24" customFormat="1" ht="24" hidden="1" x14ac:dyDescent="0.25">
      <c r="A194" s="198"/>
      <c r="B194" s="19" t="s">
        <v>203</v>
      </c>
      <c r="C194" s="138">
        <f t="shared" si="10"/>
        <v>0</v>
      </c>
      <c r="D194" s="139">
        <f>SUM(D195,D230,D269,D283)</f>
        <v>0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11"/>
        <v>0</v>
      </c>
      <c r="I194" s="139">
        <f>SUM(I195,I230,I269,I283)</f>
        <v>0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hidden="1" x14ac:dyDescent="0.25">
      <c r="A195" s="142">
        <v>5000</v>
      </c>
      <c r="B195" s="142" t="s">
        <v>204</v>
      </c>
      <c r="C195" s="143">
        <f t="shared" si="10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1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205</v>
      </c>
      <c r="C196" s="57">
        <f t="shared" si="10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1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206</v>
      </c>
      <c r="C197" s="66">
        <f t="shared" si="10"/>
        <v>0</v>
      </c>
      <c r="D197" s="68"/>
      <c r="E197" s="68"/>
      <c r="F197" s="68"/>
      <c r="G197" s="154"/>
      <c r="H197" s="66">
        <f t="shared" si="11"/>
        <v>0</v>
      </c>
      <c r="I197" s="68">
        <v>0</v>
      </c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207</v>
      </c>
      <c r="C198" s="72">
        <f t="shared" si="10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1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208</v>
      </c>
      <c r="C199" s="72">
        <f t="shared" si="10"/>
        <v>0</v>
      </c>
      <c r="D199" s="74"/>
      <c r="E199" s="74"/>
      <c r="F199" s="74"/>
      <c r="G199" s="157"/>
      <c r="H199" s="72">
        <f t="shared" si="11"/>
        <v>0</v>
      </c>
      <c r="I199" s="74">
        <v>0</v>
      </c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209</v>
      </c>
      <c r="C200" s="72">
        <f t="shared" si="10"/>
        <v>0</v>
      </c>
      <c r="D200" s="74"/>
      <c r="E200" s="74"/>
      <c r="F200" s="74"/>
      <c r="G200" s="157"/>
      <c r="H200" s="72">
        <f t="shared" si="11"/>
        <v>0</v>
      </c>
      <c r="I200" s="74">
        <v>0</v>
      </c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210</v>
      </c>
      <c r="C201" s="72">
        <f t="shared" si="10"/>
        <v>0</v>
      </c>
      <c r="D201" s="74"/>
      <c r="E201" s="74"/>
      <c r="F201" s="74"/>
      <c r="G201" s="157"/>
      <c r="H201" s="72">
        <f t="shared" si="11"/>
        <v>0</v>
      </c>
      <c r="I201" s="74">
        <v>0</v>
      </c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211</v>
      </c>
      <c r="C202" s="72">
        <f t="shared" si="10"/>
        <v>0</v>
      </c>
      <c r="D202" s="74"/>
      <c r="E202" s="74"/>
      <c r="F202" s="74"/>
      <c r="G202" s="157"/>
      <c r="H202" s="72">
        <f t="shared" si="11"/>
        <v>0</v>
      </c>
      <c r="I202" s="74">
        <v>0</v>
      </c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212</v>
      </c>
      <c r="C203" s="72">
        <f t="shared" si="10"/>
        <v>0</v>
      </c>
      <c r="D203" s="74"/>
      <c r="E203" s="74"/>
      <c r="F203" s="74"/>
      <c r="G203" s="157"/>
      <c r="H203" s="72">
        <f t="shared" si="11"/>
        <v>0</v>
      </c>
      <c r="I203" s="74">
        <v>0</v>
      </c>
      <c r="J203" s="74"/>
      <c r="K203" s="74"/>
      <c r="L203" s="158"/>
      <c r="M203" s="156"/>
    </row>
    <row r="204" spans="1:13" hidden="1" x14ac:dyDescent="0.25">
      <c r="A204" s="56">
        <v>5200</v>
      </c>
      <c r="B204" s="147" t="s">
        <v>213</v>
      </c>
      <c r="C204" s="57">
        <f t="shared" si="10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1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214</v>
      </c>
      <c r="C205" s="117">
        <f t="shared" si="10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1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215</v>
      </c>
      <c r="C206" s="66">
        <f t="shared" si="10"/>
        <v>0</v>
      </c>
      <c r="D206" s="68"/>
      <c r="E206" s="68"/>
      <c r="F206" s="68"/>
      <c r="G206" s="154"/>
      <c r="H206" s="66">
        <f t="shared" si="11"/>
        <v>0</v>
      </c>
      <c r="I206" s="68">
        <v>0</v>
      </c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216</v>
      </c>
      <c r="C207" s="72">
        <f t="shared" si="10"/>
        <v>0</v>
      </c>
      <c r="D207" s="74"/>
      <c r="E207" s="74"/>
      <c r="F207" s="74"/>
      <c r="G207" s="157"/>
      <c r="H207" s="72">
        <f t="shared" si="11"/>
        <v>0</v>
      </c>
      <c r="I207" s="74">
        <v>0</v>
      </c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217</v>
      </c>
      <c r="C208" s="72">
        <f t="shared" si="10"/>
        <v>0</v>
      </c>
      <c r="D208" s="74"/>
      <c r="E208" s="74"/>
      <c r="F208" s="74"/>
      <c r="G208" s="157"/>
      <c r="H208" s="72">
        <f t="shared" si="11"/>
        <v>0</v>
      </c>
      <c r="I208" s="74">
        <v>0</v>
      </c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218</v>
      </c>
      <c r="C209" s="72">
        <f t="shared" si="10"/>
        <v>0</v>
      </c>
      <c r="D209" s="74"/>
      <c r="E209" s="74"/>
      <c r="F209" s="74"/>
      <c r="G209" s="157"/>
      <c r="H209" s="72">
        <f t="shared" si="11"/>
        <v>0</v>
      </c>
      <c r="I209" s="74">
        <v>0</v>
      </c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219</v>
      </c>
      <c r="C210" s="72">
        <f t="shared" si="10"/>
        <v>0</v>
      </c>
      <c r="D210" s="74"/>
      <c r="E210" s="74"/>
      <c r="F210" s="74"/>
      <c r="G210" s="157"/>
      <c r="H210" s="72">
        <f t="shared" si="11"/>
        <v>0</v>
      </c>
      <c r="I210" s="74">
        <v>0</v>
      </c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220</v>
      </c>
      <c r="C211" s="72">
        <f t="shared" si="10"/>
        <v>0</v>
      </c>
      <c r="D211" s="74"/>
      <c r="E211" s="74"/>
      <c r="F211" s="74"/>
      <c r="G211" s="157"/>
      <c r="H211" s="72">
        <f t="shared" si="11"/>
        <v>0</v>
      </c>
      <c r="I211" s="74">
        <v>0</v>
      </c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221</v>
      </c>
      <c r="C212" s="72">
        <f t="shared" si="10"/>
        <v>0</v>
      </c>
      <c r="D212" s="74"/>
      <c r="E212" s="74"/>
      <c r="F212" s="74"/>
      <c r="G212" s="157"/>
      <c r="H212" s="72">
        <f t="shared" si="11"/>
        <v>0</v>
      </c>
      <c r="I212" s="74">
        <v>0</v>
      </c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222</v>
      </c>
      <c r="C213" s="72">
        <f t="shared" si="10"/>
        <v>0</v>
      </c>
      <c r="D213" s="74"/>
      <c r="E213" s="74"/>
      <c r="F213" s="74"/>
      <c r="G213" s="157"/>
      <c r="H213" s="72">
        <f t="shared" si="11"/>
        <v>0</v>
      </c>
      <c r="I213" s="74">
        <v>0</v>
      </c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223</v>
      </c>
      <c r="C214" s="72">
        <f t="shared" si="10"/>
        <v>0</v>
      </c>
      <c r="D214" s="74"/>
      <c r="E214" s="74"/>
      <c r="F214" s="74"/>
      <c r="G214" s="157"/>
      <c r="H214" s="72">
        <f t="shared" si="11"/>
        <v>0</v>
      </c>
      <c r="I214" s="74">
        <v>0</v>
      </c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224</v>
      </c>
      <c r="C215" s="72">
        <f t="shared" si="10"/>
        <v>0</v>
      </c>
      <c r="D215" s="74"/>
      <c r="E215" s="74"/>
      <c r="F215" s="74"/>
      <c r="G215" s="157"/>
      <c r="H215" s="72">
        <f t="shared" si="11"/>
        <v>0</v>
      </c>
      <c r="I215" s="74">
        <v>0</v>
      </c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225</v>
      </c>
      <c r="C216" s="72">
        <f t="shared" si="10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1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226</v>
      </c>
      <c r="C217" s="72">
        <f t="shared" si="10"/>
        <v>0</v>
      </c>
      <c r="D217" s="74"/>
      <c r="E217" s="74"/>
      <c r="F217" s="74"/>
      <c r="G217" s="157"/>
      <c r="H217" s="72">
        <f t="shared" si="11"/>
        <v>0</v>
      </c>
      <c r="I217" s="74">
        <v>0</v>
      </c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227</v>
      </c>
      <c r="C218" s="72">
        <f t="shared" si="10"/>
        <v>0</v>
      </c>
      <c r="D218" s="74"/>
      <c r="E218" s="74"/>
      <c r="F218" s="74"/>
      <c r="G218" s="157"/>
      <c r="H218" s="72">
        <f t="shared" si="11"/>
        <v>0</v>
      </c>
      <c r="I218" s="74">
        <v>0</v>
      </c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228</v>
      </c>
      <c r="C219" s="201">
        <f t="shared" si="10"/>
        <v>0</v>
      </c>
      <c r="D219" s="74"/>
      <c r="E219" s="74"/>
      <c r="F219" s="74"/>
      <c r="G219" s="157"/>
      <c r="H219" s="72">
        <f t="shared" si="11"/>
        <v>0</v>
      </c>
      <c r="I219" s="74">
        <v>0</v>
      </c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229</v>
      </c>
      <c r="C220" s="201">
        <f t="shared" si="10"/>
        <v>0</v>
      </c>
      <c r="D220" s="74"/>
      <c r="E220" s="74"/>
      <c r="F220" s="74"/>
      <c r="G220" s="157"/>
      <c r="H220" s="72">
        <f t="shared" si="11"/>
        <v>0</v>
      </c>
      <c r="I220" s="74">
        <v>0</v>
      </c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230</v>
      </c>
      <c r="C221" s="201">
        <f t="shared" si="10"/>
        <v>0</v>
      </c>
      <c r="D221" s="74"/>
      <c r="E221" s="74"/>
      <c r="F221" s="74"/>
      <c r="G221" s="157"/>
      <c r="H221" s="72">
        <f t="shared" si="11"/>
        <v>0</v>
      </c>
      <c r="I221" s="74">
        <v>0</v>
      </c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231</v>
      </c>
      <c r="C222" s="201">
        <f t="shared" si="10"/>
        <v>0</v>
      </c>
      <c r="D222" s="74"/>
      <c r="E222" s="74"/>
      <c r="F222" s="74"/>
      <c r="G222" s="157"/>
      <c r="H222" s="72">
        <f t="shared" si="11"/>
        <v>0</v>
      </c>
      <c r="I222" s="74">
        <v>0</v>
      </c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232</v>
      </c>
      <c r="C223" s="201">
        <f t="shared" si="10"/>
        <v>0</v>
      </c>
      <c r="D223" s="74"/>
      <c r="E223" s="74"/>
      <c r="F223" s="74"/>
      <c r="G223" s="157"/>
      <c r="H223" s="72">
        <f t="shared" si="11"/>
        <v>0</v>
      </c>
      <c r="I223" s="74">
        <v>0</v>
      </c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233</v>
      </c>
      <c r="C224" s="201">
        <f t="shared" si="10"/>
        <v>0</v>
      </c>
      <c r="D224" s="74"/>
      <c r="E224" s="74"/>
      <c r="F224" s="74"/>
      <c r="G224" s="157"/>
      <c r="H224" s="72">
        <f t="shared" si="11"/>
        <v>0</v>
      </c>
      <c r="I224" s="74">
        <v>0</v>
      </c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234</v>
      </c>
      <c r="C225" s="201">
        <f t="shared" ref="C225:C256" si="12">SUM(D225:G225)</f>
        <v>0</v>
      </c>
      <c r="D225" s="74"/>
      <c r="E225" s="74"/>
      <c r="F225" s="74"/>
      <c r="G225" s="157"/>
      <c r="H225" s="72">
        <f t="shared" si="11"/>
        <v>0</v>
      </c>
      <c r="I225" s="74">
        <v>0</v>
      </c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235</v>
      </c>
      <c r="C226" s="201">
        <f t="shared" si="12"/>
        <v>0</v>
      </c>
      <c r="D226" s="74"/>
      <c r="E226" s="74"/>
      <c r="F226" s="74"/>
      <c r="G226" s="157"/>
      <c r="H226" s="72">
        <f t="shared" si="11"/>
        <v>0</v>
      </c>
      <c r="I226" s="74">
        <v>0</v>
      </c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236</v>
      </c>
      <c r="C227" s="201">
        <f t="shared" si="12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1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237</v>
      </c>
      <c r="C228" s="201">
        <f t="shared" si="12"/>
        <v>0</v>
      </c>
      <c r="D228" s="74"/>
      <c r="E228" s="74"/>
      <c r="F228" s="74"/>
      <c r="G228" s="157"/>
      <c r="H228" s="72">
        <f t="shared" si="11"/>
        <v>0</v>
      </c>
      <c r="I228" s="74">
        <v>0</v>
      </c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238</v>
      </c>
      <c r="C229" s="202">
        <f t="shared" si="12"/>
        <v>0</v>
      </c>
      <c r="D229" s="163"/>
      <c r="E229" s="163"/>
      <c r="F229" s="163"/>
      <c r="G229" s="164"/>
      <c r="H229" s="117">
        <f t="shared" si="11"/>
        <v>0</v>
      </c>
      <c r="I229" s="163">
        <v>0</v>
      </c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239</v>
      </c>
      <c r="C230" s="203">
        <f t="shared" si="12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1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240</v>
      </c>
      <c r="C231" s="204">
        <f t="shared" si="12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1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241</v>
      </c>
      <c r="C232" s="205">
        <f t="shared" si="12"/>
        <v>0</v>
      </c>
      <c r="D232" s="68"/>
      <c r="E232" s="68"/>
      <c r="F232" s="68"/>
      <c r="G232" s="206"/>
      <c r="H232" s="207">
        <f t="shared" si="11"/>
        <v>0</v>
      </c>
      <c r="I232" s="68">
        <v>0</v>
      </c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242</v>
      </c>
      <c r="C233" s="201">
        <f t="shared" si="12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1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3" ht="24" hidden="1" x14ac:dyDescent="0.25">
      <c r="A234" s="44">
        <v>6239</v>
      </c>
      <c r="B234" s="65" t="s">
        <v>243</v>
      </c>
      <c r="C234" s="201">
        <f t="shared" si="12"/>
        <v>0</v>
      </c>
      <c r="D234" s="68"/>
      <c r="E234" s="68"/>
      <c r="F234" s="68"/>
      <c r="G234" s="154"/>
      <c r="H234" s="208">
        <f t="shared" si="11"/>
        <v>0</v>
      </c>
      <c r="I234" s="68">
        <v>0</v>
      </c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244</v>
      </c>
      <c r="C235" s="201">
        <f t="shared" si="12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1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245</v>
      </c>
      <c r="C236" s="201">
        <f t="shared" si="12"/>
        <v>0</v>
      </c>
      <c r="D236" s="74"/>
      <c r="E236" s="74"/>
      <c r="F236" s="74"/>
      <c r="G236" s="157"/>
      <c r="H236" s="208">
        <f t="shared" si="11"/>
        <v>0</v>
      </c>
      <c r="I236" s="74">
        <v>0</v>
      </c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246</v>
      </c>
      <c r="C237" s="201">
        <f t="shared" si="12"/>
        <v>0</v>
      </c>
      <c r="D237" s="74"/>
      <c r="E237" s="74"/>
      <c r="F237" s="74"/>
      <c r="G237" s="157"/>
      <c r="H237" s="208">
        <f t="shared" si="11"/>
        <v>0</v>
      </c>
      <c r="I237" s="74">
        <v>0</v>
      </c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247</v>
      </c>
      <c r="C238" s="201">
        <f t="shared" si="12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1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248</v>
      </c>
      <c r="C239" s="201">
        <f t="shared" si="12"/>
        <v>0</v>
      </c>
      <c r="D239" s="74"/>
      <c r="E239" s="74"/>
      <c r="F239" s="74"/>
      <c r="G239" s="157"/>
      <c r="H239" s="208">
        <f t="shared" si="11"/>
        <v>0</v>
      </c>
      <c r="I239" s="74">
        <v>0</v>
      </c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249</v>
      </c>
      <c r="C240" s="201">
        <f t="shared" si="12"/>
        <v>0</v>
      </c>
      <c r="D240" s="74"/>
      <c r="E240" s="74"/>
      <c r="F240" s="74"/>
      <c r="G240" s="157"/>
      <c r="H240" s="208">
        <f t="shared" si="11"/>
        <v>0</v>
      </c>
      <c r="I240" s="74">
        <v>0</v>
      </c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250</v>
      </c>
      <c r="C241" s="201">
        <f t="shared" si="12"/>
        <v>0</v>
      </c>
      <c r="D241" s="74"/>
      <c r="E241" s="74"/>
      <c r="F241" s="74"/>
      <c r="G241" s="157"/>
      <c r="H241" s="208">
        <f t="shared" si="11"/>
        <v>0</v>
      </c>
      <c r="I241" s="74">
        <v>0</v>
      </c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251</v>
      </c>
      <c r="C242" s="201">
        <f t="shared" si="12"/>
        <v>0</v>
      </c>
      <c r="D242" s="74"/>
      <c r="E242" s="74"/>
      <c r="F242" s="74"/>
      <c r="G242" s="157"/>
      <c r="H242" s="208">
        <f t="shared" si="11"/>
        <v>0</v>
      </c>
      <c r="I242" s="74">
        <v>0</v>
      </c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252</v>
      </c>
      <c r="C243" s="201">
        <f t="shared" si="12"/>
        <v>0</v>
      </c>
      <c r="D243" s="74"/>
      <c r="E243" s="74"/>
      <c r="F243" s="74"/>
      <c r="G243" s="157"/>
      <c r="H243" s="208">
        <f t="shared" si="11"/>
        <v>0</v>
      </c>
      <c r="I243" s="74">
        <v>0</v>
      </c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253</v>
      </c>
      <c r="C244" s="201">
        <f t="shared" si="12"/>
        <v>0</v>
      </c>
      <c r="D244" s="74"/>
      <c r="E244" s="74"/>
      <c r="F244" s="74"/>
      <c r="G244" s="157"/>
      <c r="H244" s="208">
        <f t="shared" si="11"/>
        <v>0</v>
      </c>
      <c r="I244" s="74">
        <v>0</v>
      </c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254</v>
      </c>
      <c r="C245" s="201">
        <f t="shared" si="12"/>
        <v>0</v>
      </c>
      <c r="D245" s="74"/>
      <c r="E245" s="74"/>
      <c r="F245" s="74"/>
      <c r="G245" s="157"/>
      <c r="H245" s="208">
        <f t="shared" si="11"/>
        <v>0</v>
      </c>
      <c r="I245" s="74">
        <v>0</v>
      </c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255</v>
      </c>
      <c r="C246" s="209">
        <f t="shared" si="12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1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3" hidden="1" x14ac:dyDescent="0.25">
      <c r="A247" s="44">
        <v>6291</v>
      </c>
      <c r="B247" s="71" t="s">
        <v>256</v>
      </c>
      <c r="C247" s="201">
        <f t="shared" si="12"/>
        <v>0</v>
      </c>
      <c r="D247" s="74"/>
      <c r="E247" s="74"/>
      <c r="F247" s="74"/>
      <c r="G247" s="211"/>
      <c r="H247" s="201">
        <f t="shared" si="11"/>
        <v>0</v>
      </c>
      <c r="I247" s="74">
        <v>0</v>
      </c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257</v>
      </c>
      <c r="C248" s="201">
        <f t="shared" si="12"/>
        <v>0</v>
      </c>
      <c r="D248" s="74"/>
      <c r="E248" s="74"/>
      <c r="F248" s="74"/>
      <c r="G248" s="211"/>
      <c r="H248" s="201">
        <f t="shared" si="11"/>
        <v>0</v>
      </c>
      <c r="I248" s="74">
        <v>0</v>
      </c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258</v>
      </c>
      <c r="C249" s="201">
        <f t="shared" si="12"/>
        <v>0</v>
      </c>
      <c r="D249" s="74"/>
      <c r="E249" s="74"/>
      <c r="F249" s="74"/>
      <c r="G249" s="211"/>
      <c r="H249" s="201">
        <f t="shared" si="11"/>
        <v>0</v>
      </c>
      <c r="I249" s="74">
        <v>0</v>
      </c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259</v>
      </c>
      <c r="C250" s="201">
        <f t="shared" si="12"/>
        <v>0</v>
      </c>
      <c r="D250" s="74"/>
      <c r="E250" s="74"/>
      <c r="F250" s="74"/>
      <c r="G250" s="211"/>
      <c r="H250" s="201">
        <f t="shared" si="11"/>
        <v>0</v>
      </c>
      <c r="I250" s="74">
        <v>0</v>
      </c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260</v>
      </c>
      <c r="C251" s="184">
        <f t="shared" si="12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1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3" ht="24" hidden="1" x14ac:dyDescent="0.25">
      <c r="A252" s="168">
        <v>6320</v>
      </c>
      <c r="B252" s="65" t="s">
        <v>261</v>
      </c>
      <c r="C252" s="209">
        <f t="shared" si="12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1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3" hidden="1" x14ac:dyDescent="0.25">
      <c r="A253" s="44">
        <v>6322</v>
      </c>
      <c r="B253" s="71" t="s">
        <v>262</v>
      </c>
      <c r="C253" s="201">
        <f t="shared" si="12"/>
        <v>0</v>
      </c>
      <c r="D253" s="74"/>
      <c r="E253" s="74"/>
      <c r="F253" s="74"/>
      <c r="G253" s="211"/>
      <c r="H253" s="201">
        <f t="shared" si="11"/>
        <v>0</v>
      </c>
      <c r="I253" s="74">
        <v>0</v>
      </c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263</v>
      </c>
      <c r="C254" s="201">
        <f t="shared" si="12"/>
        <v>0</v>
      </c>
      <c r="D254" s="74"/>
      <c r="E254" s="74"/>
      <c r="F254" s="74"/>
      <c r="G254" s="211"/>
      <c r="H254" s="201">
        <f t="shared" si="11"/>
        <v>0</v>
      </c>
      <c r="I254" s="74">
        <v>0</v>
      </c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264</v>
      </c>
      <c r="C255" s="201">
        <f t="shared" si="12"/>
        <v>0</v>
      </c>
      <c r="D255" s="74"/>
      <c r="E255" s="74"/>
      <c r="F255" s="74"/>
      <c r="G255" s="211"/>
      <c r="H255" s="201">
        <f t="shared" si="11"/>
        <v>0</v>
      </c>
      <c r="I255" s="74">
        <v>0</v>
      </c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265</v>
      </c>
      <c r="C256" s="205">
        <f t="shared" si="12"/>
        <v>0</v>
      </c>
      <c r="D256" s="68"/>
      <c r="E256" s="68"/>
      <c r="F256" s="68"/>
      <c r="G256" s="214"/>
      <c r="H256" s="205">
        <f t="shared" si="11"/>
        <v>0</v>
      </c>
      <c r="I256" s="68">
        <v>0</v>
      </c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266</v>
      </c>
      <c r="C257" s="209">
        <f t="shared" ref="C257:C288" si="13">SUM(D257:G257)</f>
        <v>0</v>
      </c>
      <c r="D257" s="189"/>
      <c r="E257" s="189"/>
      <c r="F257" s="189"/>
      <c r="G257" s="211"/>
      <c r="H257" s="209">
        <f t="shared" ref="H257:H288" si="14">SUM(I257:L257)</f>
        <v>0</v>
      </c>
      <c r="I257" s="189">
        <v>0</v>
      </c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267</v>
      </c>
      <c r="C258" s="201">
        <f t="shared" si="13"/>
        <v>0</v>
      </c>
      <c r="D258" s="74"/>
      <c r="E258" s="74"/>
      <c r="F258" s="74"/>
      <c r="G258" s="157"/>
      <c r="H258" s="208">
        <f t="shared" si="14"/>
        <v>0</v>
      </c>
      <c r="I258" s="74">
        <v>0</v>
      </c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268</v>
      </c>
      <c r="C259" s="184">
        <f t="shared" si="13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4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hidden="1" x14ac:dyDescent="0.25">
      <c r="A260" s="168">
        <v>6410</v>
      </c>
      <c r="B260" s="65" t="s">
        <v>269</v>
      </c>
      <c r="C260" s="205">
        <f t="shared" si="13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4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hidden="1" x14ac:dyDescent="0.25">
      <c r="A261" s="44">
        <v>6411</v>
      </c>
      <c r="B261" s="174" t="s">
        <v>270</v>
      </c>
      <c r="C261" s="201">
        <f t="shared" si="13"/>
        <v>0</v>
      </c>
      <c r="D261" s="74"/>
      <c r="E261" s="74"/>
      <c r="F261" s="74"/>
      <c r="G261" s="157"/>
      <c r="H261" s="208">
        <f t="shared" si="14"/>
        <v>0</v>
      </c>
      <c r="I261" s="74">
        <v>0</v>
      </c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271</v>
      </c>
      <c r="C262" s="201">
        <f t="shared" si="13"/>
        <v>0</v>
      </c>
      <c r="D262" s="74"/>
      <c r="E262" s="74"/>
      <c r="F262" s="74"/>
      <c r="G262" s="157"/>
      <c r="H262" s="208">
        <f t="shared" si="14"/>
        <v>0</v>
      </c>
      <c r="I262" s="74">
        <v>0</v>
      </c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272</v>
      </c>
      <c r="C263" s="201">
        <f t="shared" si="13"/>
        <v>0</v>
      </c>
      <c r="D263" s="74"/>
      <c r="E263" s="74"/>
      <c r="F263" s="74"/>
      <c r="G263" s="157"/>
      <c r="H263" s="208">
        <f t="shared" si="14"/>
        <v>0</v>
      </c>
      <c r="I263" s="74">
        <v>0</v>
      </c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273</v>
      </c>
      <c r="C264" s="201">
        <f t="shared" si="1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4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274</v>
      </c>
      <c r="C265" s="201">
        <f t="shared" si="13"/>
        <v>0</v>
      </c>
      <c r="D265" s="74"/>
      <c r="E265" s="74"/>
      <c r="F265" s="74"/>
      <c r="G265" s="157"/>
      <c r="H265" s="208">
        <f t="shared" si="14"/>
        <v>0</v>
      </c>
      <c r="I265" s="74">
        <v>0</v>
      </c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275</v>
      </c>
      <c r="C266" s="201">
        <f t="shared" si="13"/>
        <v>0</v>
      </c>
      <c r="D266" s="74"/>
      <c r="E266" s="74"/>
      <c r="F266" s="74"/>
      <c r="G266" s="157"/>
      <c r="H266" s="208">
        <f t="shared" si="14"/>
        <v>0</v>
      </c>
      <c r="I266" s="74">
        <v>0</v>
      </c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276</v>
      </c>
      <c r="C267" s="201">
        <f t="shared" si="13"/>
        <v>0</v>
      </c>
      <c r="D267" s="74"/>
      <c r="E267" s="74"/>
      <c r="F267" s="74"/>
      <c r="G267" s="157"/>
      <c r="H267" s="208">
        <f t="shared" si="14"/>
        <v>0</v>
      </c>
      <c r="I267" s="74">
        <v>0</v>
      </c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277</v>
      </c>
      <c r="C268" s="201">
        <f t="shared" si="13"/>
        <v>0</v>
      </c>
      <c r="D268" s="74"/>
      <c r="E268" s="74"/>
      <c r="F268" s="74"/>
      <c r="G268" s="157"/>
      <c r="H268" s="208">
        <f t="shared" si="14"/>
        <v>0</v>
      </c>
      <c r="I268" s="74">
        <v>0</v>
      </c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278</v>
      </c>
      <c r="C269" s="221">
        <f t="shared" si="13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4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279</v>
      </c>
      <c r="C270" s="184">
        <f t="shared" si="13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4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280</v>
      </c>
      <c r="C271" s="205">
        <f t="shared" si="13"/>
        <v>0</v>
      </c>
      <c r="D271" s="68"/>
      <c r="E271" s="68"/>
      <c r="F271" s="68"/>
      <c r="G271" s="154"/>
      <c r="H271" s="66">
        <f t="shared" si="14"/>
        <v>0</v>
      </c>
      <c r="I271" s="68">
        <v>0</v>
      </c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281</v>
      </c>
      <c r="C272" s="201">
        <f t="shared" si="13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4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282</v>
      </c>
      <c r="C273" s="201">
        <f t="shared" si="13"/>
        <v>0</v>
      </c>
      <c r="D273" s="74"/>
      <c r="E273" s="74"/>
      <c r="F273" s="74"/>
      <c r="G273" s="157"/>
      <c r="H273" s="72">
        <f t="shared" si="14"/>
        <v>0</v>
      </c>
      <c r="I273" s="74">
        <v>0</v>
      </c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283</v>
      </c>
      <c r="C274" s="201">
        <f t="shared" si="13"/>
        <v>0</v>
      </c>
      <c r="D274" s="74"/>
      <c r="E274" s="74"/>
      <c r="F274" s="74"/>
      <c r="G274" s="157"/>
      <c r="H274" s="72">
        <f t="shared" si="14"/>
        <v>0</v>
      </c>
      <c r="I274" s="74">
        <v>0</v>
      </c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284</v>
      </c>
      <c r="C275" s="201">
        <f t="shared" si="13"/>
        <v>0</v>
      </c>
      <c r="D275" s="74"/>
      <c r="E275" s="74"/>
      <c r="F275" s="74"/>
      <c r="G275" s="157"/>
      <c r="H275" s="72">
        <f t="shared" si="14"/>
        <v>0</v>
      </c>
      <c r="I275" s="74">
        <v>0</v>
      </c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285</v>
      </c>
      <c r="C276" s="201">
        <f t="shared" si="13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4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3" ht="48" hidden="1" x14ac:dyDescent="0.25">
      <c r="A277" s="44">
        <v>7245</v>
      </c>
      <c r="B277" s="71" t="s">
        <v>286</v>
      </c>
      <c r="C277" s="201">
        <f t="shared" si="13"/>
        <v>0</v>
      </c>
      <c r="D277" s="74"/>
      <c r="E277" s="74"/>
      <c r="F277" s="74"/>
      <c r="G277" s="157"/>
      <c r="H277" s="72">
        <f t="shared" si="14"/>
        <v>0</v>
      </c>
      <c r="I277" s="74">
        <v>0</v>
      </c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287</v>
      </c>
      <c r="C278" s="201">
        <f t="shared" si="13"/>
        <v>0</v>
      </c>
      <c r="D278" s="74"/>
      <c r="E278" s="74"/>
      <c r="F278" s="74"/>
      <c r="G278" s="157"/>
      <c r="H278" s="72">
        <f t="shared" si="14"/>
        <v>0</v>
      </c>
      <c r="I278" s="74">
        <v>0</v>
      </c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288</v>
      </c>
      <c r="C279" s="201">
        <f t="shared" si="13"/>
        <v>0</v>
      </c>
      <c r="D279" s="74"/>
      <c r="E279" s="74"/>
      <c r="F279" s="74"/>
      <c r="G279" s="157"/>
      <c r="H279" s="72">
        <f t="shared" si="14"/>
        <v>0</v>
      </c>
      <c r="I279" s="74">
        <v>0</v>
      </c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289</v>
      </c>
      <c r="C280" s="205">
        <f t="shared" si="13"/>
        <v>0</v>
      </c>
      <c r="D280" s="68"/>
      <c r="E280" s="68"/>
      <c r="F280" s="68"/>
      <c r="G280" s="154"/>
      <c r="H280" s="66">
        <f t="shared" si="14"/>
        <v>0</v>
      </c>
      <c r="I280" s="68">
        <v>0</v>
      </c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290</v>
      </c>
      <c r="C281" s="86">
        <f t="shared" si="13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4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3" hidden="1" x14ac:dyDescent="0.25">
      <c r="A282" s="150">
        <v>7720</v>
      </c>
      <c r="B282" s="65" t="s">
        <v>291</v>
      </c>
      <c r="C282" s="79">
        <f t="shared" si="13"/>
        <v>0</v>
      </c>
      <c r="D282" s="81"/>
      <c r="E282" s="81"/>
      <c r="F282" s="81"/>
      <c r="G282" s="229"/>
      <c r="H282" s="79">
        <f t="shared" si="14"/>
        <v>0</v>
      </c>
      <c r="I282" s="81">
        <v>0</v>
      </c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292</v>
      </c>
      <c r="C283" s="233">
        <f t="shared" si="13"/>
        <v>0</v>
      </c>
      <c r="D283" s="234">
        <f>D284</f>
        <v>0</v>
      </c>
      <c r="E283" s="234">
        <f t="shared" ref="E283:G284" si="15">E284</f>
        <v>0</v>
      </c>
      <c r="F283" s="234">
        <f t="shared" si="15"/>
        <v>0</v>
      </c>
      <c r="G283" s="235">
        <f t="shared" si="15"/>
        <v>0</v>
      </c>
      <c r="H283" s="236">
        <f t="shared" si="14"/>
        <v>0</v>
      </c>
      <c r="I283" s="234">
        <f t="shared" ref="I283:L284" si="16">I284</f>
        <v>0</v>
      </c>
      <c r="J283" s="234">
        <f>J284</f>
        <v>0</v>
      </c>
      <c r="K283" s="234">
        <f t="shared" si="16"/>
        <v>0</v>
      </c>
      <c r="L283" s="237">
        <f t="shared" si="16"/>
        <v>0</v>
      </c>
    </row>
    <row r="284" spans="1:13" ht="24" hidden="1" x14ac:dyDescent="0.25">
      <c r="A284" s="238">
        <v>9200</v>
      </c>
      <c r="B284" s="71" t="s">
        <v>293</v>
      </c>
      <c r="C284" s="202">
        <f t="shared" si="13"/>
        <v>0</v>
      </c>
      <c r="D284" s="163">
        <f>D285</f>
        <v>0</v>
      </c>
      <c r="E284" s="163">
        <f t="shared" si="15"/>
        <v>0</v>
      </c>
      <c r="F284" s="163">
        <f t="shared" si="15"/>
        <v>0</v>
      </c>
      <c r="G284" s="164">
        <f t="shared" si="15"/>
        <v>0</v>
      </c>
      <c r="H284" s="117">
        <f t="shared" si="14"/>
        <v>0</v>
      </c>
      <c r="I284" s="163">
        <f t="shared" si="16"/>
        <v>0</v>
      </c>
      <c r="J284" s="163">
        <f t="shared" si="16"/>
        <v>0</v>
      </c>
      <c r="K284" s="163">
        <f t="shared" si="16"/>
        <v>0</v>
      </c>
      <c r="L284" s="165">
        <f t="shared" si="16"/>
        <v>0</v>
      </c>
    </row>
    <row r="285" spans="1:13" ht="24" hidden="1" x14ac:dyDescent="0.25">
      <c r="A285" s="239">
        <v>9230</v>
      </c>
      <c r="B285" s="71" t="s">
        <v>294</v>
      </c>
      <c r="C285" s="202">
        <f t="shared" si="13"/>
        <v>0</v>
      </c>
      <c r="D285" s="163"/>
      <c r="E285" s="163"/>
      <c r="F285" s="163"/>
      <c r="G285" s="164"/>
      <c r="H285" s="117">
        <f t="shared" si="14"/>
        <v>0</v>
      </c>
      <c r="I285" s="163">
        <v>0</v>
      </c>
      <c r="J285" s="163"/>
      <c r="K285" s="163"/>
      <c r="L285" s="165"/>
      <c r="M285" s="156"/>
    </row>
    <row r="286" spans="1:13" hidden="1" x14ac:dyDescent="0.25">
      <c r="A286" s="174"/>
      <c r="B286" s="71" t="s">
        <v>295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296</v>
      </c>
      <c r="B287" s="44" t="s">
        <v>297</v>
      </c>
      <c r="C287" s="201">
        <f t="shared" si="13"/>
        <v>0</v>
      </c>
      <c r="D287" s="74"/>
      <c r="E287" s="74"/>
      <c r="F287" s="74"/>
      <c r="G287" s="157"/>
      <c r="H287" s="72">
        <f t="shared" si="14"/>
        <v>0</v>
      </c>
      <c r="I287" s="74">
        <v>0</v>
      </c>
      <c r="J287" s="74"/>
      <c r="K287" s="74"/>
      <c r="L287" s="158"/>
      <c r="M287" s="156"/>
    </row>
    <row r="288" spans="1:13" ht="24" hidden="1" x14ac:dyDescent="0.25">
      <c r="A288" s="174" t="s">
        <v>298</v>
      </c>
      <c r="B288" s="240" t="s">
        <v>299</v>
      </c>
      <c r="C288" s="205">
        <f t="shared" si="13"/>
        <v>0</v>
      </c>
      <c r="D288" s="68"/>
      <c r="E288" s="68"/>
      <c r="F288" s="68"/>
      <c r="G288" s="154"/>
      <c r="H288" s="66">
        <f t="shared" si="14"/>
        <v>0</v>
      </c>
      <c r="I288" s="68">
        <v>0</v>
      </c>
      <c r="J288" s="68"/>
      <c r="K288" s="68"/>
      <c r="L288" s="155"/>
      <c r="M288" s="156"/>
    </row>
    <row r="289" spans="1:12" ht="12.75" thickBot="1" x14ac:dyDescent="0.3">
      <c r="A289" s="241"/>
      <c r="B289" s="241" t="s">
        <v>300</v>
      </c>
      <c r="C289" s="242">
        <f>SUM(C286,C269,C230,C195,C187,C173,C75,C53,C283)</f>
        <v>189050</v>
      </c>
      <c r="D289" s="242">
        <f t="shared" ref="D289:L289" si="17">SUM(D286,D269,D230,D195,D187,D173,D75,D53,D283)</f>
        <v>189050</v>
      </c>
      <c r="E289" s="242">
        <f t="shared" si="17"/>
        <v>0</v>
      </c>
      <c r="F289" s="242">
        <f t="shared" si="17"/>
        <v>0</v>
      </c>
      <c r="G289" s="243">
        <f t="shared" si="17"/>
        <v>0</v>
      </c>
      <c r="H289" s="244">
        <f t="shared" si="17"/>
        <v>206605</v>
      </c>
      <c r="I289" s="242">
        <f t="shared" si="17"/>
        <v>206605</v>
      </c>
      <c r="J289" s="242">
        <f t="shared" si="17"/>
        <v>0</v>
      </c>
      <c r="K289" s="242">
        <f t="shared" si="17"/>
        <v>0</v>
      </c>
      <c r="L289" s="245">
        <f t="shared" si="17"/>
        <v>0</v>
      </c>
    </row>
    <row r="290" spans="1:12" s="24" customFormat="1" ht="13.5" hidden="1" thickTop="1" thickBot="1" x14ac:dyDescent="0.3">
      <c r="A290" s="289" t="s">
        <v>301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277" t="s">
        <v>302</v>
      </c>
      <c r="B291" s="278"/>
      <c r="C291" s="250">
        <f t="shared" ref="C291:L291" si="18">SUM(C292,C293)-C300+C301</f>
        <v>0</v>
      </c>
      <c r="D291" s="251">
        <f t="shared" si="18"/>
        <v>0</v>
      </c>
      <c r="E291" s="251">
        <f t="shared" si="18"/>
        <v>0</v>
      </c>
      <c r="F291" s="251">
        <f t="shared" si="18"/>
        <v>0</v>
      </c>
      <c r="G291" s="252">
        <f t="shared" si="18"/>
        <v>0</v>
      </c>
      <c r="H291" s="253">
        <f t="shared" si="18"/>
        <v>0</v>
      </c>
      <c r="I291" s="251">
        <f t="shared" si="18"/>
        <v>0</v>
      </c>
      <c r="J291" s="251">
        <f t="shared" si="18"/>
        <v>0</v>
      </c>
      <c r="K291" s="251">
        <f t="shared" si="18"/>
        <v>0</v>
      </c>
      <c r="L291" s="254">
        <f t="shared" si="18"/>
        <v>0</v>
      </c>
    </row>
    <row r="292" spans="1:12" s="24" customFormat="1" ht="13.5" hidden="1" thickTop="1" thickBot="1" x14ac:dyDescent="0.3">
      <c r="A292" s="126" t="s">
        <v>303</v>
      </c>
      <c r="B292" s="126" t="s">
        <v>304</v>
      </c>
      <c r="C292" s="255">
        <f t="shared" ref="C292:L292" si="19">C21-C286</f>
        <v>0</v>
      </c>
      <c r="D292" s="128">
        <f t="shared" si="19"/>
        <v>0</v>
      </c>
      <c r="E292" s="128">
        <f t="shared" si="19"/>
        <v>0</v>
      </c>
      <c r="F292" s="128">
        <f t="shared" si="19"/>
        <v>0</v>
      </c>
      <c r="G292" s="129">
        <f t="shared" si="19"/>
        <v>0</v>
      </c>
      <c r="H292" s="256">
        <f t="shared" si="19"/>
        <v>0</v>
      </c>
      <c r="I292" s="128">
        <f t="shared" si="19"/>
        <v>0</v>
      </c>
      <c r="J292" s="128">
        <f t="shared" si="19"/>
        <v>0</v>
      </c>
      <c r="K292" s="128">
        <f t="shared" si="19"/>
        <v>0</v>
      </c>
      <c r="L292" s="130">
        <f t="shared" si="19"/>
        <v>0</v>
      </c>
    </row>
    <row r="293" spans="1:12" s="24" customFormat="1" ht="12.75" hidden="1" thickTop="1" x14ac:dyDescent="0.25">
      <c r="A293" s="257" t="s">
        <v>305</v>
      </c>
      <c r="B293" s="257" t="s">
        <v>306</v>
      </c>
      <c r="C293" s="250">
        <f t="shared" ref="C293:L293" si="20">SUM(C294,C296,C298)-SUM(C295,C297,C299)</f>
        <v>0</v>
      </c>
      <c r="D293" s="251">
        <f t="shared" si="20"/>
        <v>0</v>
      </c>
      <c r="E293" s="251">
        <f t="shared" si="20"/>
        <v>0</v>
      </c>
      <c r="F293" s="251">
        <f t="shared" si="20"/>
        <v>0</v>
      </c>
      <c r="G293" s="258">
        <f t="shared" si="20"/>
        <v>0</v>
      </c>
      <c r="H293" s="253">
        <f t="shared" si="20"/>
        <v>0</v>
      </c>
      <c r="I293" s="251">
        <f t="shared" si="20"/>
        <v>0</v>
      </c>
      <c r="J293" s="251">
        <f t="shared" si="20"/>
        <v>0</v>
      </c>
      <c r="K293" s="251">
        <f t="shared" si="20"/>
        <v>0</v>
      </c>
      <c r="L293" s="254">
        <f t="shared" si="20"/>
        <v>0</v>
      </c>
    </row>
    <row r="294" spans="1:12" ht="12.75" hidden="1" thickTop="1" x14ac:dyDescent="0.25">
      <c r="A294" s="259" t="s">
        <v>307</v>
      </c>
      <c r="B294" s="116" t="s">
        <v>308</v>
      </c>
      <c r="C294" s="79">
        <f t="shared" ref="C294:C301" si="21">SUM(D294:G294)</f>
        <v>0</v>
      </c>
      <c r="D294" s="81"/>
      <c r="E294" s="81"/>
      <c r="F294" s="81"/>
      <c r="G294" s="229"/>
      <c r="H294" s="79">
        <f t="shared" ref="H294:H301" si="22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309</v>
      </c>
      <c r="B295" s="43" t="s">
        <v>310</v>
      </c>
      <c r="C295" s="72">
        <f t="shared" si="21"/>
        <v>0</v>
      </c>
      <c r="D295" s="74"/>
      <c r="E295" s="74"/>
      <c r="F295" s="74"/>
      <c r="G295" s="157"/>
      <c r="H295" s="72">
        <f t="shared" si="22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311</v>
      </c>
      <c r="B296" s="43" t="s">
        <v>312</v>
      </c>
      <c r="C296" s="72">
        <f t="shared" si="21"/>
        <v>0</v>
      </c>
      <c r="D296" s="74"/>
      <c r="E296" s="74"/>
      <c r="F296" s="74"/>
      <c r="G296" s="157"/>
      <c r="H296" s="72">
        <f t="shared" si="22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313</v>
      </c>
      <c r="B297" s="43" t="s">
        <v>314</v>
      </c>
      <c r="C297" s="72">
        <f t="shared" si="21"/>
        <v>0</v>
      </c>
      <c r="D297" s="74"/>
      <c r="E297" s="74"/>
      <c r="F297" s="74"/>
      <c r="G297" s="157"/>
      <c r="H297" s="72">
        <f t="shared" si="22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315</v>
      </c>
      <c r="B298" s="43" t="s">
        <v>316</v>
      </c>
      <c r="C298" s="72">
        <f t="shared" si="21"/>
        <v>0</v>
      </c>
      <c r="D298" s="74"/>
      <c r="E298" s="74"/>
      <c r="F298" s="74"/>
      <c r="G298" s="157"/>
      <c r="H298" s="72">
        <f t="shared" si="22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317</v>
      </c>
      <c r="B299" s="261" t="s">
        <v>318</v>
      </c>
      <c r="C299" s="185">
        <f t="shared" si="21"/>
        <v>0</v>
      </c>
      <c r="D299" s="189"/>
      <c r="E299" s="189"/>
      <c r="F299" s="189"/>
      <c r="G299" s="262"/>
      <c r="H299" s="185">
        <f t="shared" si="22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319</v>
      </c>
      <c r="B300" s="263" t="s">
        <v>320</v>
      </c>
      <c r="C300" s="264">
        <f t="shared" si="21"/>
        <v>0</v>
      </c>
      <c r="D300" s="265"/>
      <c r="E300" s="265"/>
      <c r="F300" s="265"/>
      <c r="G300" s="266"/>
      <c r="H300" s="264">
        <f t="shared" si="22"/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321</v>
      </c>
      <c r="B301" s="268" t="s">
        <v>322</v>
      </c>
      <c r="C301" s="269">
        <f t="shared" si="21"/>
        <v>0</v>
      </c>
      <c r="D301" s="177"/>
      <c r="E301" s="177"/>
      <c r="F301" s="177"/>
      <c r="G301" s="178"/>
      <c r="H301" s="269">
        <f t="shared" si="22"/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FrtKsIVR6klWlvab4kQKLK98+MVHs1Hqeya126PgaW/3wMIlueT9l7c8wCFijLe3TgosMTSLUBgjP0uETpN1+Q==" saltValue="rlr4PjausG/dM9iYYONB3A==" spinCount="100000" sheet="1" objects="1" scenarios="1" formatCells="0" formatColumns="0" formatRows="0" insertHyperlinks="0"/>
  <autoFilter ref="A18:M301">
    <filterColumn colId="7">
      <filters blank="1">
        <filter val="1 921"/>
        <filter val="10 721"/>
        <filter val="13 581"/>
        <filter val="131 927"/>
        <filter val="156 148"/>
        <filter val="17 087"/>
        <filter val="206 605"/>
        <filter val="227"/>
        <filter val="3 279"/>
        <filter val="39 736"/>
        <filter val="400"/>
        <filter val="50 457"/>
        <filter val="7 134"/>
        <filter val="8 400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5" width="0" style="1" hidden="1" customWidth="1"/>
    <col min="16" max="16384" width="9.140625" style="1"/>
  </cols>
  <sheetData>
    <row r="1" spans="1:12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35.25" customHeight="1" x14ac:dyDescent="0.25">
      <c r="A2" s="305" t="s">
        <v>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7"/>
    </row>
    <row r="3" spans="1:12" ht="12.75" customHeight="1" x14ac:dyDescent="0.25">
      <c r="A3" s="2" t="s">
        <v>2</v>
      </c>
      <c r="B3" s="3"/>
      <c r="C3" s="308" t="s">
        <v>3</v>
      </c>
      <c r="D3" s="308"/>
      <c r="E3" s="308"/>
      <c r="F3" s="308"/>
      <c r="G3" s="308"/>
      <c r="H3" s="308"/>
      <c r="I3" s="308"/>
      <c r="J3" s="308"/>
      <c r="K3" s="308"/>
      <c r="L3" s="309"/>
    </row>
    <row r="4" spans="1:12" ht="12.75" customHeight="1" x14ac:dyDescent="0.25">
      <c r="A4" s="2" t="s">
        <v>4</v>
      </c>
      <c r="B4" s="3"/>
      <c r="C4" s="308" t="s">
        <v>5</v>
      </c>
      <c r="D4" s="308"/>
      <c r="E4" s="308"/>
      <c r="F4" s="308"/>
      <c r="G4" s="308"/>
      <c r="H4" s="308"/>
      <c r="I4" s="308"/>
      <c r="J4" s="308"/>
      <c r="K4" s="308"/>
      <c r="L4" s="309"/>
    </row>
    <row r="5" spans="1:12" ht="12.75" customHeight="1" x14ac:dyDescent="0.25">
      <c r="A5" s="4" t="s">
        <v>6</v>
      </c>
      <c r="B5" s="5"/>
      <c r="C5" s="291" t="s">
        <v>7</v>
      </c>
      <c r="D5" s="291"/>
      <c r="E5" s="291"/>
      <c r="F5" s="291"/>
      <c r="G5" s="291"/>
      <c r="H5" s="291"/>
      <c r="I5" s="291"/>
      <c r="J5" s="291"/>
      <c r="K5" s="291"/>
      <c r="L5" s="292"/>
    </row>
    <row r="6" spans="1:12" ht="12.75" customHeight="1" x14ac:dyDescent="0.25">
      <c r="A6" s="4" t="s">
        <v>8</v>
      </c>
      <c r="B6" s="5"/>
      <c r="C6" s="291" t="s">
        <v>9</v>
      </c>
      <c r="D6" s="291"/>
      <c r="E6" s="291"/>
      <c r="F6" s="291"/>
      <c r="G6" s="291"/>
      <c r="H6" s="291"/>
      <c r="I6" s="291"/>
      <c r="J6" s="291"/>
      <c r="K6" s="291"/>
      <c r="L6" s="292"/>
    </row>
    <row r="7" spans="1:12" x14ac:dyDescent="0.25">
      <c r="A7" s="4" t="s">
        <v>10</v>
      </c>
      <c r="B7" s="5"/>
      <c r="C7" s="308" t="s">
        <v>11</v>
      </c>
      <c r="D7" s="308"/>
      <c r="E7" s="308"/>
      <c r="F7" s="308"/>
      <c r="G7" s="308"/>
      <c r="H7" s="308"/>
      <c r="I7" s="308"/>
      <c r="J7" s="308"/>
      <c r="K7" s="308"/>
      <c r="L7" s="309"/>
    </row>
    <row r="8" spans="1:12" ht="12.75" customHeight="1" x14ac:dyDescent="0.25">
      <c r="A8" s="6" t="s">
        <v>12</v>
      </c>
      <c r="B8" s="5"/>
      <c r="C8" s="310"/>
      <c r="D8" s="310"/>
      <c r="E8" s="310"/>
      <c r="F8" s="310"/>
      <c r="G8" s="310"/>
      <c r="H8" s="310"/>
      <c r="I8" s="310"/>
      <c r="J8" s="310"/>
      <c r="K8" s="310"/>
      <c r="L8" s="311"/>
    </row>
    <row r="9" spans="1:12" ht="12.75" customHeight="1" x14ac:dyDescent="0.25">
      <c r="A9" s="4"/>
      <c r="B9" s="5" t="s">
        <v>13</v>
      </c>
      <c r="C9" s="291" t="s">
        <v>14</v>
      </c>
      <c r="D9" s="291"/>
      <c r="E9" s="291"/>
      <c r="F9" s="291"/>
      <c r="G9" s="291"/>
      <c r="H9" s="291"/>
      <c r="I9" s="291"/>
      <c r="J9" s="291"/>
      <c r="K9" s="291"/>
      <c r="L9" s="292"/>
    </row>
    <row r="10" spans="1:12" ht="12.75" customHeight="1" x14ac:dyDescent="0.25">
      <c r="A10" s="4"/>
      <c r="B10" s="5" t="s">
        <v>15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2"/>
    </row>
    <row r="11" spans="1:12" ht="12.75" customHeight="1" x14ac:dyDescent="0.25">
      <c r="A11" s="4"/>
      <c r="B11" s="5" t="s">
        <v>16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1"/>
    </row>
    <row r="12" spans="1:12" ht="12.75" customHeight="1" x14ac:dyDescent="0.25">
      <c r="A12" s="4"/>
      <c r="B12" s="5" t="s">
        <v>17</v>
      </c>
      <c r="C12" s="291" t="s">
        <v>18</v>
      </c>
      <c r="D12" s="291"/>
      <c r="E12" s="291"/>
      <c r="F12" s="291"/>
      <c r="G12" s="291"/>
      <c r="H12" s="291"/>
      <c r="I12" s="291"/>
      <c r="J12" s="291"/>
      <c r="K12" s="291"/>
      <c r="L12" s="292"/>
    </row>
    <row r="13" spans="1:12" ht="12.75" customHeight="1" x14ac:dyDescent="0.25">
      <c r="A13" s="4"/>
      <c r="B13" s="5" t="s">
        <v>19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3" t="s">
        <v>20</v>
      </c>
      <c r="B15" s="296" t="s">
        <v>21</v>
      </c>
      <c r="C15" s="298" t="s">
        <v>22</v>
      </c>
      <c r="D15" s="299"/>
      <c r="E15" s="299"/>
      <c r="F15" s="299"/>
      <c r="G15" s="300"/>
      <c r="H15" s="298" t="s">
        <v>23</v>
      </c>
      <c r="I15" s="299"/>
      <c r="J15" s="299"/>
      <c r="K15" s="299"/>
      <c r="L15" s="301"/>
    </row>
    <row r="16" spans="1:12" s="11" customFormat="1" ht="12.75" customHeight="1" x14ac:dyDescent="0.25">
      <c r="A16" s="294"/>
      <c r="B16" s="297"/>
      <c r="C16" s="279" t="s">
        <v>24</v>
      </c>
      <c r="D16" s="281" t="s">
        <v>25</v>
      </c>
      <c r="E16" s="283" t="s">
        <v>26</v>
      </c>
      <c r="F16" s="285" t="s">
        <v>27</v>
      </c>
      <c r="G16" s="303" t="s">
        <v>28</v>
      </c>
      <c r="H16" s="279" t="s">
        <v>24</v>
      </c>
      <c r="I16" s="281" t="s">
        <v>25</v>
      </c>
      <c r="J16" s="283" t="s">
        <v>26</v>
      </c>
      <c r="K16" s="285" t="s">
        <v>27</v>
      </c>
      <c r="L16" s="287" t="s">
        <v>28</v>
      </c>
    </row>
    <row r="17" spans="1:12" s="12" customFormat="1" ht="61.5" customHeight="1" thickBot="1" x14ac:dyDescent="0.3">
      <c r="A17" s="295"/>
      <c r="B17" s="297"/>
      <c r="C17" s="279"/>
      <c r="D17" s="302"/>
      <c r="E17" s="284"/>
      <c r="F17" s="286"/>
      <c r="G17" s="303"/>
      <c r="H17" s="280"/>
      <c r="I17" s="282"/>
      <c r="J17" s="284"/>
      <c r="K17" s="286"/>
      <c r="L17" s="288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30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31</v>
      </c>
      <c r="C20" s="27">
        <f t="shared" ref="C20:C47" si="0">SUM(D20:G20)</f>
        <v>208442</v>
      </c>
      <c r="D20" s="28">
        <f>SUM(D21,D24,D25,D41,D43)</f>
        <v>184942</v>
      </c>
      <c r="E20" s="28">
        <f>SUM(E21,E24,E43)</f>
        <v>0</v>
      </c>
      <c r="F20" s="28">
        <f>SUM(F21,F26,F43)</f>
        <v>23500</v>
      </c>
      <c r="G20" s="29">
        <f>SUM(G21,G45)</f>
        <v>0</v>
      </c>
      <c r="H20" s="27">
        <f t="shared" ref="H20:H47" si="1">SUM(I20:L20)</f>
        <v>195274</v>
      </c>
      <c r="I20" s="28">
        <f>SUM(I21,I24,I25,I41,I43)</f>
        <v>177754</v>
      </c>
      <c r="J20" s="28">
        <f>SUM(J21,J24,J43)</f>
        <v>0</v>
      </c>
      <c r="K20" s="28">
        <f>SUM(K21,K26,K43)</f>
        <v>17520</v>
      </c>
      <c r="L20" s="30">
        <f>SUM(L21,L45)</f>
        <v>0</v>
      </c>
    </row>
    <row r="21" spans="1:12" ht="12.75" hidden="1" thickTop="1" x14ac:dyDescent="0.25">
      <c r="A21" s="31"/>
      <c r="B21" s="32" t="s">
        <v>32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33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34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35</v>
      </c>
      <c r="C24" s="50">
        <f t="shared" si="0"/>
        <v>184942</v>
      </c>
      <c r="D24" s="51">
        <f>12410+172532</f>
        <v>184942</v>
      </c>
      <c r="E24" s="51"/>
      <c r="F24" s="52" t="s">
        <v>36</v>
      </c>
      <c r="G24" s="53" t="s">
        <v>36</v>
      </c>
      <c r="H24" s="50">
        <f t="shared" si="1"/>
        <v>177754</v>
      </c>
      <c r="I24" s="51">
        <f>I51</f>
        <v>177754</v>
      </c>
      <c r="J24" s="51"/>
      <c r="K24" s="52" t="s">
        <v>36</v>
      </c>
      <c r="L24" s="54" t="s">
        <v>36</v>
      </c>
    </row>
    <row r="25" spans="1:12" s="24" customFormat="1" ht="24.75" hidden="1" thickTop="1" x14ac:dyDescent="0.25">
      <c r="A25" s="55"/>
      <c r="B25" s="56" t="s">
        <v>37</v>
      </c>
      <c r="C25" s="57">
        <f t="shared" si="0"/>
        <v>0</v>
      </c>
      <c r="D25" s="58"/>
      <c r="E25" s="59" t="s">
        <v>36</v>
      </c>
      <c r="F25" s="59" t="s">
        <v>36</v>
      </c>
      <c r="G25" s="60" t="s">
        <v>36</v>
      </c>
      <c r="H25" s="57">
        <f t="shared" si="1"/>
        <v>0</v>
      </c>
      <c r="I25" s="61"/>
      <c r="J25" s="59" t="s">
        <v>36</v>
      </c>
      <c r="K25" s="59" t="s">
        <v>36</v>
      </c>
      <c r="L25" s="62" t="s">
        <v>36</v>
      </c>
    </row>
    <row r="26" spans="1:12" s="24" customFormat="1" ht="36.75" thickTop="1" x14ac:dyDescent="0.25">
      <c r="A26" s="56">
        <v>21300</v>
      </c>
      <c r="B26" s="56" t="s">
        <v>38</v>
      </c>
      <c r="C26" s="57">
        <f t="shared" si="0"/>
        <v>23500</v>
      </c>
      <c r="D26" s="59" t="s">
        <v>36</v>
      </c>
      <c r="E26" s="59" t="s">
        <v>36</v>
      </c>
      <c r="F26" s="63">
        <f>SUM(F27,F31,F33,F36)</f>
        <v>23500</v>
      </c>
      <c r="G26" s="60" t="s">
        <v>36</v>
      </c>
      <c r="H26" s="57">
        <f t="shared" si="1"/>
        <v>17520</v>
      </c>
      <c r="I26" s="59" t="s">
        <v>36</v>
      </c>
      <c r="J26" s="59" t="s">
        <v>36</v>
      </c>
      <c r="K26" s="63">
        <f>SUM(K27,K31,K33,K36)</f>
        <v>17520</v>
      </c>
      <c r="L26" s="62" t="s">
        <v>36</v>
      </c>
    </row>
    <row r="27" spans="1:12" s="24" customFormat="1" ht="24" hidden="1" x14ac:dyDescent="0.25">
      <c r="A27" s="64">
        <v>21350</v>
      </c>
      <c r="B27" s="56" t="s">
        <v>39</v>
      </c>
      <c r="C27" s="57">
        <f t="shared" si="0"/>
        <v>0</v>
      </c>
      <c r="D27" s="59" t="s">
        <v>36</v>
      </c>
      <c r="E27" s="59" t="s">
        <v>36</v>
      </c>
      <c r="F27" s="63">
        <f>SUM(F28:F30)</f>
        <v>0</v>
      </c>
      <c r="G27" s="60" t="s">
        <v>36</v>
      </c>
      <c r="H27" s="57">
        <f t="shared" si="1"/>
        <v>0</v>
      </c>
      <c r="I27" s="59" t="s">
        <v>36</v>
      </c>
      <c r="J27" s="59" t="s">
        <v>36</v>
      </c>
      <c r="K27" s="63">
        <f>SUM(K28:K30)</f>
        <v>0</v>
      </c>
      <c r="L27" s="62" t="s">
        <v>36</v>
      </c>
    </row>
    <row r="28" spans="1:12" hidden="1" x14ac:dyDescent="0.25">
      <c r="A28" s="37">
        <v>21351</v>
      </c>
      <c r="B28" s="65" t="s">
        <v>40</v>
      </c>
      <c r="C28" s="66">
        <f t="shared" si="0"/>
        <v>0</v>
      </c>
      <c r="D28" s="67" t="s">
        <v>36</v>
      </c>
      <c r="E28" s="67" t="s">
        <v>36</v>
      </c>
      <c r="F28" s="68"/>
      <c r="G28" s="69" t="s">
        <v>36</v>
      </c>
      <c r="H28" s="66">
        <f t="shared" si="1"/>
        <v>0</v>
      </c>
      <c r="I28" s="67" t="s">
        <v>36</v>
      </c>
      <c r="J28" s="67" t="s">
        <v>36</v>
      </c>
      <c r="K28" s="68"/>
      <c r="L28" s="70" t="s">
        <v>36</v>
      </c>
    </row>
    <row r="29" spans="1:12" hidden="1" x14ac:dyDescent="0.25">
      <c r="A29" s="43">
        <v>21352</v>
      </c>
      <c r="B29" s="71" t="s">
        <v>41</v>
      </c>
      <c r="C29" s="72">
        <f t="shared" si="0"/>
        <v>0</v>
      </c>
      <c r="D29" s="73" t="s">
        <v>36</v>
      </c>
      <c r="E29" s="73" t="s">
        <v>36</v>
      </c>
      <c r="F29" s="74"/>
      <c r="G29" s="75" t="s">
        <v>36</v>
      </c>
      <c r="H29" s="72">
        <f t="shared" si="1"/>
        <v>0</v>
      </c>
      <c r="I29" s="73" t="s">
        <v>36</v>
      </c>
      <c r="J29" s="73" t="s">
        <v>36</v>
      </c>
      <c r="K29" s="74"/>
      <c r="L29" s="76" t="s">
        <v>36</v>
      </c>
    </row>
    <row r="30" spans="1:12" ht="24" hidden="1" x14ac:dyDescent="0.25">
      <c r="A30" s="43">
        <v>21359</v>
      </c>
      <c r="B30" s="71" t="s">
        <v>42</v>
      </c>
      <c r="C30" s="72">
        <f t="shared" si="0"/>
        <v>0</v>
      </c>
      <c r="D30" s="73" t="s">
        <v>36</v>
      </c>
      <c r="E30" s="73" t="s">
        <v>36</v>
      </c>
      <c r="F30" s="74"/>
      <c r="G30" s="75" t="s">
        <v>36</v>
      </c>
      <c r="H30" s="72">
        <f t="shared" si="1"/>
        <v>0</v>
      </c>
      <c r="I30" s="73" t="s">
        <v>36</v>
      </c>
      <c r="J30" s="73" t="s">
        <v>36</v>
      </c>
      <c r="K30" s="74"/>
      <c r="L30" s="76" t="s">
        <v>36</v>
      </c>
    </row>
    <row r="31" spans="1:12" s="24" customFormat="1" ht="36" hidden="1" x14ac:dyDescent="0.25">
      <c r="A31" s="64">
        <v>21370</v>
      </c>
      <c r="B31" s="56" t="s">
        <v>43</v>
      </c>
      <c r="C31" s="57">
        <f t="shared" si="0"/>
        <v>0</v>
      </c>
      <c r="D31" s="59" t="s">
        <v>36</v>
      </c>
      <c r="E31" s="59" t="s">
        <v>36</v>
      </c>
      <c r="F31" s="63">
        <f>SUM(F32)</f>
        <v>0</v>
      </c>
      <c r="G31" s="60" t="s">
        <v>36</v>
      </c>
      <c r="H31" s="57">
        <f t="shared" si="1"/>
        <v>0</v>
      </c>
      <c r="I31" s="59" t="s">
        <v>36</v>
      </c>
      <c r="J31" s="59" t="s">
        <v>36</v>
      </c>
      <c r="K31" s="63">
        <f>SUM(K32)</f>
        <v>0</v>
      </c>
      <c r="L31" s="62" t="s">
        <v>36</v>
      </c>
    </row>
    <row r="32" spans="1:12" ht="36" hidden="1" x14ac:dyDescent="0.25">
      <c r="A32" s="77">
        <v>21379</v>
      </c>
      <c r="B32" s="78" t="s">
        <v>44</v>
      </c>
      <c r="C32" s="79">
        <f t="shared" si="0"/>
        <v>0</v>
      </c>
      <c r="D32" s="80" t="s">
        <v>36</v>
      </c>
      <c r="E32" s="80" t="s">
        <v>36</v>
      </c>
      <c r="F32" s="81"/>
      <c r="G32" s="82" t="s">
        <v>36</v>
      </c>
      <c r="H32" s="79">
        <f t="shared" si="1"/>
        <v>0</v>
      </c>
      <c r="I32" s="80" t="s">
        <v>36</v>
      </c>
      <c r="J32" s="80" t="s">
        <v>36</v>
      </c>
      <c r="K32" s="81"/>
      <c r="L32" s="83" t="s">
        <v>36</v>
      </c>
    </row>
    <row r="33" spans="1:12" s="24" customFormat="1" hidden="1" x14ac:dyDescent="0.25">
      <c r="A33" s="64">
        <v>21380</v>
      </c>
      <c r="B33" s="56" t="s">
        <v>45</v>
      </c>
      <c r="C33" s="57">
        <f t="shared" si="0"/>
        <v>0</v>
      </c>
      <c r="D33" s="59" t="s">
        <v>36</v>
      </c>
      <c r="E33" s="59" t="s">
        <v>36</v>
      </c>
      <c r="F33" s="63">
        <f>SUM(F34:F35)</f>
        <v>0</v>
      </c>
      <c r="G33" s="60" t="s">
        <v>36</v>
      </c>
      <c r="H33" s="57">
        <f t="shared" si="1"/>
        <v>0</v>
      </c>
      <c r="I33" s="59" t="s">
        <v>36</v>
      </c>
      <c r="J33" s="59" t="s">
        <v>36</v>
      </c>
      <c r="K33" s="63">
        <f>SUM(K34:K35)</f>
        <v>0</v>
      </c>
      <c r="L33" s="62" t="s">
        <v>36</v>
      </c>
    </row>
    <row r="34" spans="1:12" hidden="1" x14ac:dyDescent="0.25">
      <c r="A34" s="38">
        <v>21381</v>
      </c>
      <c r="B34" s="65" t="s">
        <v>46</v>
      </c>
      <c r="C34" s="66">
        <f t="shared" si="0"/>
        <v>0</v>
      </c>
      <c r="D34" s="67" t="s">
        <v>36</v>
      </c>
      <c r="E34" s="67" t="s">
        <v>36</v>
      </c>
      <c r="F34" s="68"/>
      <c r="G34" s="69" t="s">
        <v>36</v>
      </c>
      <c r="H34" s="66">
        <f t="shared" si="1"/>
        <v>0</v>
      </c>
      <c r="I34" s="67" t="s">
        <v>36</v>
      </c>
      <c r="J34" s="67" t="s">
        <v>36</v>
      </c>
      <c r="K34" s="68"/>
      <c r="L34" s="70" t="s">
        <v>36</v>
      </c>
    </row>
    <row r="35" spans="1:12" ht="24" hidden="1" x14ac:dyDescent="0.25">
      <c r="A35" s="44">
        <v>21383</v>
      </c>
      <c r="B35" s="71" t="s">
        <v>47</v>
      </c>
      <c r="C35" s="72">
        <f t="shared" si="0"/>
        <v>0</v>
      </c>
      <c r="D35" s="73" t="s">
        <v>36</v>
      </c>
      <c r="E35" s="73" t="s">
        <v>36</v>
      </c>
      <c r="F35" s="74"/>
      <c r="G35" s="75" t="s">
        <v>36</v>
      </c>
      <c r="H35" s="72">
        <f t="shared" si="1"/>
        <v>0</v>
      </c>
      <c r="I35" s="73" t="s">
        <v>36</v>
      </c>
      <c r="J35" s="73" t="s">
        <v>36</v>
      </c>
      <c r="K35" s="74"/>
      <c r="L35" s="76" t="s">
        <v>36</v>
      </c>
    </row>
    <row r="36" spans="1:12" s="24" customFormat="1" ht="25.5" customHeight="1" x14ac:dyDescent="0.25">
      <c r="A36" s="64">
        <v>21390</v>
      </c>
      <c r="B36" s="56" t="s">
        <v>48</v>
      </c>
      <c r="C36" s="57">
        <f t="shared" si="0"/>
        <v>23500</v>
      </c>
      <c r="D36" s="59" t="s">
        <v>36</v>
      </c>
      <c r="E36" s="59" t="s">
        <v>36</v>
      </c>
      <c r="F36" s="63">
        <f>SUM(F37:F40)</f>
        <v>23500</v>
      </c>
      <c r="G36" s="60" t="s">
        <v>36</v>
      </c>
      <c r="H36" s="57">
        <f t="shared" si="1"/>
        <v>17520</v>
      </c>
      <c r="I36" s="59" t="s">
        <v>36</v>
      </c>
      <c r="J36" s="59" t="s">
        <v>36</v>
      </c>
      <c r="K36" s="63">
        <f>SUM(K37:K40)</f>
        <v>17520</v>
      </c>
      <c r="L36" s="62" t="s">
        <v>36</v>
      </c>
    </row>
    <row r="37" spans="1:12" ht="24" hidden="1" x14ac:dyDescent="0.25">
      <c r="A37" s="38">
        <v>21391</v>
      </c>
      <c r="B37" s="65" t="s">
        <v>49</v>
      </c>
      <c r="C37" s="66">
        <f t="shared" si="0"/>
        <v>0</v>
      </c>
      <c r="D37" s="67" t="s">
        <v>36</v>
      </c>
      <c r="E37" s="67" t="s">
        <v>36</v>
      </c>
      <c r="F37" s="68"/>
      <c r="G37" s="69" t="s">
        <v>36</v>
      </c>
      <c r="H37" s="66">
        <f t="shared" si="1"/>
        <v>0</v>
      </c>
      <c r="I37" s="67" t="s">
        <v>36</v>
      </c>
      <c r="J37" s="67" t="s">
        <v>36</v>
      </c>
      <c r="K37" s="68"/>
      <c r="L37" s="70" t="s">
        <v>36</v>
      </c>
    </row>
    <row r="38" spans="1:12" hidden="1" x14ac:dyDescent="0.25">
      <c r="A38" s="44">
        <v>21393</v>
      </c>
      <c r="B38" s="71" t="s">
        <v>50</v>
      </c>
      <c r="C38" s="72">
        <f t="shared" si="0"/>
        <v>0</v>
      </c>
      <c r="D38" s="73" t="s">
        <v>36</v>
      </c>
      <c r="E38" s="73" t="s">
        <v>36</v>
      </c>
      <c r="F38" s="74"/>
      <c r="G38" s="75" t="s">
        <v>36</v>
      </c>
      <c r="H38" s="72">
        <f t="shared" si="1"/>
        <v>0</v>
      </c>
      <c r="I38" s="73" t="s">
        <v>36</v>
      </c>
      <c r="J38" s="73" t="s">
        <v>36</v>
      </c>
      <c r="K38" s="74"/>
      <c r="L38" s="76" t="s">
        <v>36</v>
      </c>
    </row>
    <row r="39" spans="1:12" hidden="1" x14ac:dyDescent="0.25">
      <c r="A39" s="44">
        <v>21395</v>
      </c>
      <c r="B39" s="71" t="s">
        <v>51</v>
      </c>
      <c r="C39" s="72">
        <f t="shared" si="0"/>
        <v>0</v>
      </c>
      <c r="D39" s="73" t="s">
        <v>36</v>
      </c>
      <c r="E39" s="73" t="s">
        <v>36</v>
      </c>
      <c r="F39" s="74"/>
      <c r="G39" s="75" t="s">
        <v>36</v>
      </c>
      <c r="H39" s="72">
        <f t="shared" si="1"/>
        <v>0</v>
      </c>
      <c r="I39" s="73" t="s">
        <v>36</v>
      </c>
      <c r="J39" s="73" t="s">
        <v>36</v>
      </c>
      <c r="K39" s="74"/>
      <c r="L39" s="76" t="s">
        <v>36</v>
      </c>
    </row>
    <row r="40" spans="1:12" ht="24" x14ac:dyDescent="0.25">
      <c r="A40" s="84">
        <v>21399</v>
      </c>
      <c r="B40" s="85" t="s">
        <v>52</v>
      </c>
      <c r="C40" s="86">
        <f t="shared" si="0"/>
        <v>23500</v>
      </c>
      <c r="D40" s="87" t="s">
        <v>36</v>
      </c>
      <c r="E40" s="87" t="s">
        <v>36</v>
      </c>
      <c r="F40" s="88">
        <v>23500</v>
      </c>
      <c r="G40" s="89" t="s">
        <v>36</v>
      </c>
      <c r="H40" s="86">
        <f t="shared" si="1"/>
        <v>17520</v>
      </c>
      <c r="I40" s="87" t="s">
        <v>36</v>
      </c>
      <c r="J40" s="87" t="s">
        <v>36</v>
      </c>
      <c r="K40" s="88">
        <v>17520</v>
      </c>
      <c r="L40" s="90" t="s">
        <v>36</v>
      </c>
    </row>
    <row r="41" spans="1:12" s="24" customFormat="1" ht="26.25" hidden="1" customHeight="1" x14ac:dyDescent="0.25">
      <c r="A41" s="91">
        <v>21420</v>
      </c>
      <c r="B41" s="92" t="s">
        <v>53</v>
      </c>
      <c r="C41" s="93">
        <f t="shared" si="0"/>
        <v>0</v>
      </c>
      <c r="D41" s="94">
        <f>SUM(D42)</f>
        <v>0</v>
      </c>
      <c r="E41" s="95" t="s">
        <v>36</v>
      </c>
      <c r="F41" s="95" t="s">
        <v>36</v>
      </c>
      <c r="G41" s="96" t="s">
        <v>36</v>
      </c>
      <c r="H41" s="93">
        <f t="shared" si="1"/>
        <v>0</v>
      </c>
      <c r="I41" s="94">
        <f>SUM(I42)</f>
        <v>0</v>
      </c>
      <c r="J41" s="95" t="s">
        <v>36</v>
      </c>
      <c r="K41" s="95" t="s">
        <v>36</v>
      </c>
      <c r="L41" s="97" t="s">
        <v>36</v>
      </c>
    </row>
    <row r="42" spans="1:12" s="24" customFormat="1" ht="26.25" hidden="1" customHeight="1" x14ac:dyDescent="0.25">
      <c r="A42" s="84">
        <v>21429</v>
      </c>
      <c r="B42" s="85" t="s">
        <v>54</v>
      </c>
      <c r="C42" s="86">
        <f t="shared" si="0"/>
        <v>0</v>
      </c>
      <c r="D42" s="98"/>
      <c r="E42" s="87" t="s">
        <v>36</v>
      </c>
      <c r="F42" s="87" t="s">
        <v>36</v>
      </c>
      <c r="G42" s="89" t="s">
        <v>36</v>
      </c>
      <c r="H42" s="86">
        <f t="shared" si="1"/>
        <v>0</v>
      </c>
      <c r="I42" s="98"/>
      <c r="J42" s="87" t="s">
        <v>36</v>
      </c>
      <c r="K42" s="87" t="s">
        <v>36</v>
      </c>
      <c r="L42" s="90" t="s">
        <v>36</v>
      </c>
    </row>
    <row r="43" spans="1:12" s="24" customFormat="1" ht="24" hidden="1" x14ac:dyDescent="0.25">
      <c r="A43" s="64">
        <v>21490</v>
      </c>
      <c r="B43" s="56" t="s">
        <v>55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36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36</v>
      </c>
    </row>
    <row r="44" spans="1:12" s="24" customFormat="1" ht="24" hidden="1" x14ac:dyDescent="0.25">
      <c r="A44" s="44">
        <v>21499</v>
      </c>
      <c r="B44" s="71" t="s">
        <v>56</v>
      </c>
      <c r="C44" s="79">
        <f t="shared" si="0"/>
        <v>0</v>
      </c>
      <c r="D44" s="101"/>
      <c r="E44" s="102"/>
      <c r="F44" s="102"/>
      <c r="G44" s="103" t="s">
        <v>36</v>
      </c>
      <c r="H44" s="104">
        <f t="shared" si="1"/>
        <v>0</v>
      </c>
      <c r="I44" s="40"/>
      <c r="J44" s="105"/>
      <c r="K44" s="105"/>
      <c r="L44" s="106" t="s">
        <v>36</v>
      </c>
    </row>
    <row r="45" spans="1:12" ht="12.75" hidden="1" customHeight="1" x14ac:dyDescent="0.25">
      <c r="A45" s="107">
        <v>23000</v>
      </c>
      <c r="B45" s="108" t="s">
        <v>57</v>
      </c>
      <c r="C45" s="109">
        <f t="shared" si="0"/>
        <v>0</v>
      </c>
      <c r="D45" s="59" t="s">
        <v>36</v>
      </c>
      <c r="E45" s="59" t="s">
        <v>36</v>
      </c>
      <c r="F45" s="59" t="s">
        <v>36</v>
      </c>
      <c r="G45" s="99">
        <f>SUM(G46:G47)</f>
        <v>0</v>
      </c>
      <c r="H45" s="109">
        <f t="shared" si="1"/>
        <v>0</v>
      </c>
      <c r="I45" s="87" t="s">
        <v>36</v>
      </c>
      <c r="J45" s="87" t="s">
        <v>36</v>
      </c>
      <c r="K45" s="87" t="s">
        <v>36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58</v>
      </c>
      <c r="C46" s="113">
        <f t="shared" si="0"/>
        <v>0</v>
      </c>
      <c r="D46" s="95" t="s">
        <v>36</v>
      </c>
      <c r="E46" s="95" t="s">
        <v>36</v>
      </c>
      <c r="F46" s="95" t="s">
        <v>36</v>
      </c>
      <c r="G46" s="114"/>
      <c r="H46" s="113">
        <f t="shared" si="1"/>
        <v>0</v>
      </c>
      <c r="I46" s="95" t="s">
        <v>36</v>
      </c>
      <c r="J46" s="95" t="s">
        <v>36</v>
      </c>
      <c r="K46" s="95" t="s">
        <v>36</v>
      </c>
      <c r="L46" s="115"/>
    </row>
    <row r="47" spans="1:12" ht="24" hidden="1" x14ac:dyDescent="0.25">
      <c r="A47" s="111">
        <v>23510</v>
      </c>
      <c r="B47" s="112" t="s">
        <v>59</v>
      </c>
      <c r="C47" s="93">
        <f t="shared" si="0"/>
        <v>0</v>
      </c>
      <c r="D47" s="95" t="s">
        <v>36</v>
      </c>
      <c r="E47" s="95" t="s">
        <v>36</v>
      </c>
      <c r="F47" s="95" t="s">
        <v>36</v>
      </c>
      <c r="G47" s="114"/>
      <c r="H47" s="93">
        <f t="shared" si="1"/>
        <v>0</v>
      </c>
      <c r="I47" s="95" t="s">
        <v>36</v>
      </c>
      <c r="J47" s="95" t="s">
        <v>36</v>
      </c>
      <c r="K47" s="95" t="s">
        <v>36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60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61</v>
      </c>
      <c r="C50" s="127">
        <f t="shared" ref="C50:C81" si="2">SUM(D50:G50)</f>
        <v>208442</v>
      </c>
      <c r="D50" s="128">
        <f>SUM(D51,D286)</f>
        <v>184942</v>
      </c>
      <c r="E50" s="128">
        <f>SUM(E51,E286)</f>
        <v>0</v>
      </c>
      <c r="F50" s="128">
        <f>SUM(F51,F286)</f>
        <v>23500</v>
      </c>
      <c r="G50" s="129">
        <f>SUM(G51,G286)</f>
        <v>0</v>
      </c>
      <c r="H50" s="127">
        <f t="shared" ref="H50:H81" si="3">SUM(I50:L50)</f>
        <v>195274</v>
      </c>
      <c r="I50" s="128">
        <f>SUM(I51,I286)</f>
        <v>177754</v>
      </c>
      <c r="J50" s="128">
        <f>SUM(J51,J286)</f>
        <v>0</v>
      </c>
      <c r="K50" s="128">
        <f>SUM(K51,K286)</f>
        <v>17520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62</v>
      </c>
      <c r="C51" s="133">
        <f t="shared" si="2"/>
        <v>208442</v>
      </c>
      <c r="D51" s="134">
        <f>SUM(D52,D194)</f>
        <v>184942</v>
      </c>
      <c r="E51" s="134">
        <f>SUM(E52,E194)</f>
        <v>0</v>
      </c>
      <c r="F51" s="134">
        <f>SUM(F52,F194)</f>
        <v>23500</v>
      </c>
      <c r="G51" s="135">
        <f>SUM(G52,G194)</f>
        <v>0</v>
      </c>
      <c r="H51" s="133">
        <f t="shared" si="3"/>
        <v>195274</v>
      </c>
      <c r="I51" s="134">
        <f>SUM(I52,I194)</f>
        <v>177754</v>
      </c>
      <c r="J51" s="134">
        <f>SUM(J52,J194)</f>
        <v>0</v>
      </c>
      <c r="K51" s="134">
        <f>SUM(K52,K194)</f>
        <v>17520</v>
      </c>
      <c r="L51" s="136">
        <f>SUM(L52,L194)</f>
        <v>0</v>
      </c>
    </row>
    <row r="52" spans="1:13" s="24" customFormat="1" ht="24" x14ac:dyDescent="0.25">
      <c r="A52" s="137"/>
      <c r="B52" s="18" t="s">
        <v>63</v>
      </c>
      <c r="C52" s="138">
        <f t="shared" si="2"/>
        <v>56942</v>
      </c>
      <c r="D52" s="139">
        <f>SUM(D53,D75,D173,D187)</f>
        <v>33442</v>
      </c>
      <c r="E52" s="139">
        <f>SUM(E53,E75,E173,E187)</f>
        <v>0</v>
      </c>
      <c r="F52" s="139">
        <f>SUM(F53,F75,F173,F187)</f>
        <v>23500</v>
      </c>
      <c r="G52" s="140">
        <f>SUM(G53,G75,G173,G187)</f>
        <v>0</v>
      </c>
      <c r="H52" s="138">
        <f t="shared" si="3"/>
        <v>53640</v>
      </c>
      <c r="I52" s="139">
        <f>SUM(I53,I75,I173,I187)</f>
        <v>36760</v>
      </c>
      <c r="J52" s="139">
        <f>SUM(J53,J75,J173,J187)</f>
        <v>0</v>
      </c>
      <c r="K52" s="139">
        <f>SUM(K53,K75,K173,K187)</f>
        <v>16880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64</v>
      </c>
      <c r="C53" s="143">
        <f t="shared" si="2"/>
        <v>16000</v>
      </c>
      <c r="D53" s="144">
        <f>SUM(D54,D67)</f>
        <v>0</v>
      </c>
      <c r="E53" s="144">
        <f>SUM(E54,E67)</f>
        <v>0</v>
      </c>
      <c r="F53" s="144">
        <f>SUM(F54,F67)</f>
        <v>16000</v>
      </c>
      <c r="G53" s="145">
        <f>SUM(G54,G67)</f>
        <v>0</v>
      </c>
      <c r="H53" s="143">
        <f t="shared" si="3"/>
        <v>14139</v>
      </c>
      <c r="I53" s="144">
        <f>SUM(I54,I67)</f>
        <v>5530</v>
      </c>
      <c r="J53" s="144">
        <f>SUM(J54,J67)</f>
        <v>0</v>
      </c>
      <c r="K53" s="144">
        <f>SUM(K54,K67)</f>
        <v>8609</v>
      </c>
      <c r="L53" s="146">
        <f>SUM(L54,L67)</f>
        <v>0</v>
      </c>
    </row>
    <row r="54" spans="1:13" x14ac:dyDescent="0.25">
      <c r="A54" s="56">
        <v>1100</v>
      </c>
      <c r="B54" s="147" t="s">
        <v>65</v>
      </c>
      <c r="C54" s="57">
        <f t="shared" si="2"/>
        <v>12500</v>
      </c>
      <c r="D54" s="63">
        <f>SUM(D55,D58,D66)</f>
        <v>0</v>
      </c>
      <c r="E54" s="63">
        <f>SUM(E55,E58,E66)</f>
        <v>0</v>
      </c>
      <c r="F54" s="63">
        <f>SUM(F55,F58,F66)</f>
        <v>12500</v>
      </c>
      <c r="G54" s="148">
        <f>SUM(G55,G58,G66)</f>
        <v>0</v>
      </c>
      <c r="H54" s="57">
        <f t="shared" si="3"/>
        <v>12500</v>
      </c>
      <c r="I54" s="63">
        <f>SUM(I55,I58,I66)</f>
        <v>5530</v>
      </c>
      <c r="J54" s="63">
        <f>SUM(J55,J58,J66)</f>
        <v>0</v>
      </c>
      <c r="K54" s="63">
        <f>SUM(K55,K58,K66)</f>
        <v>6970</v>
      </c>
      <c r="L54" s="149">
        <f>SUM(L55,L58,L66)</f>
        <v>0</v>
      </c>
    </row>
    <row r="55" spans="1:13" hidden="1" x14ac:dyDescent="0.25">
      <c r="A55" s="150">
        <v>1110</v>
      </c>
      <c r="B55" s="112" t="s">
        <v>66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67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>
        <v>0</v>
      </c>
      <c r="J56" s="68"/>
      <c r="K56" s="68">
        <v>0</v>
      </c>
      <c r="L56" s="155"/>
      <c r="M56" s="156"/>
    </row>
    <row r="57" spans="1:13" ht="24" hidden="1" customHeight="1" x14ac:dyDescent="0.25">
      <c r="A57" s="44">
        <v>1119</v>
      </c>
      <c r="B57" s="71" t="s">
        <v>68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>
        <v>0</v>
      </c>
      <c r="J57" s="74"/>
      <c r="K57" s="74">
        <v>0</v>
      </c>
      <c r="L57" s="158"/>
      <c r="M57" s="156"/>
    </row>
    <row r="58" spans="1:13" x14ac:dyDescent="0.25">
      <c r="A58" s="159">
        <v>1140</v>
      </c>
      <c r="B58" s="71" t="s">
        <v>69</v>
      </c>
      <c r="C58" s="72">
        <f t="shared" si="2"/>
        <v>5700</v>
      </c>
      <c r="D58" s="160">
        <f>SUM(D59:D65)</f>
        <v>0</v>
      </c>
      <c r="E58" s="160">
        <f>SUM(E59:E65)</f>
        <v>0</v>
      </c>
      <c r="F58" s="160">
        <f>SUM(F59:F65)</f>
        <v>5700</v>
      </c>
      <c r="G58" s="161">
        <f>SUM(G59:G65)</f>
        <v>0</v>
      </c>
      <c r="H58" s="72">
        <f t="shared" si="3"/>
        <v>5700</v>
      </c>
      <c r="I58" s="160">
        <f>SUM(I59:I65)</f>
        <v>3000</v>
      </c>
      <c r="J58" s="160">
        <f>SUM(J59:J65)</f>
        <v>0</v>
      </c>
      <c r="K58" s="160">
        <f>SUM(K59:K65)</f>
        <v>2700</v>
      </c>
      <c r="L58" s="162">
        <f>SUM(L59:L65)</f>
        <v>0</v>
      </c>
    </row>
    <row r="59" spans="1:13" hidden="1" x14ac:dyDescent="0.25">
      <c r="A59" s="44">
        <v>1141</v>
      </c>
      <c r="B59" s="71" t="s">
        <v>70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>
        <v>0</v>
      </c>
      <c r="J59" s="74"/>
      <c r="K59" s="74">
        <v>0</v>
      </c>
      <c r="L59" s="158"/>
      <c r="M59" s="156"/>
    </row>
    <row r="60" spans="1:13" ht="24.75" customHeight="1" x14ac:dyDescent="0.25">
      <c r="A60" s="44">
        <v>1142</v>
      </c>
      <c r="B60" s="71" t="s">
        <v>71</v>
      </c>
      <c r="C60" s="72">
        <f t="shared" si="2"/>
        <v>5700</v>
      </c>
      <c r="D60" s="74"/>
      <c r="E60" s="74"/>
      <c r="F60" s="74">
        <v>5700</v>
      </c>
      <c r="G60" s="157"/>
      <c r="H60" s="72">
        <f t="shared" si="3"/>
        <v>5700</v>
      </c>
      <c r="I60" s="74">
        <v>3000</v>
      </c>
      <c r="J60" s="74"/>
      <c r="K60" s="74">
        <v>2700</v>
      </c>
      <c r="L60" s="158"/>
      <c r="M60" s="156"/>
    </row>
    <row r="61" spans="1:13" ht="24" hidden="1" x14ac:dyDescent="0.25">
      <c r="A61" s="44">
        <v>1145</v>
      </c>
      <c r="B61" s="71" t="s">
        <v>72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>
        <v>0</v>
      </c>
      <c r="J61" s="74"/>
      <c r="K61" s="74">
        <v>0</v>
      </c>
      <c r="L61" s="158"/>
      <c r="M61" s="156"/>
    </row>
    <row r="62" spans="1:13" ht="27.75" hidden="1" customHeight="1" x14ac:dyDescent="0.25">
      <c r="A62" s="44">
        <v>1146</v>
      </c>
      <c r="B62" s="71" t="s">
        <v>73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>
        <v>0</v>
      </c>
      <c r="J62" s="74"/>
      <c r="K62" s="74">
        <v>0</v>
      </c>
      <c r="L62" s="158"/>
      <c r="M62" s="156"/>
    </row>
    <row r="63" spans="1:13" hidden="1" x14ac:dyDescent="0.25">
      <c r="A63" s="44">
        <v>1147</v>
      </c>
      <c r="B63" s="71" t="s">
        <v>74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>
        <v>0</v>
      </c>
      <c r="J63" s="74"/>
      <c r="K63" s="74">
        <v>0</v>
      </c>
      <c r="L63" s="158"/>
      <c r="M63" s="156"/>
    </row>
    <row r="64" spans="1:13" hidden="1" x14ac:dyDescent="0.25">
      <c r="A64" s="44">
        <v>1148</v>
      </c>
      <c r="B64" s="71" t="s">
        <v>75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>
        <v>0</v>
      </c>
      <c r="J64" s="74"/>
      <c r="K64" s="74">
        <v>0</v>
      </c>
      <c r="L64" s="158"/>
      <c r="M64" s="156"/>
    </row>
    <row r="65" spans="1:13" ht="24" hidden="1" customHeight="1" x14ac:dyDescent="0.25">
      <c r="A65" s="44">
        <v>1149</v>
      </c>
      <c r="B65" s="71" t="s">
        <v>76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>
        <v>0</v>
      </c>
      <c r="J65" s="74"/>
      <c r="K65" s="74">
        <v>0</v>
      </c>
      <c r="L65" s="158"/>
      <c r="M65" s="156"/>
    </row>
    <row r="66" spans="1:13" ht="36" x14ac:dyDescent="0.25">
      <c r="A66" s="150">
        <v>1150</v>
      </c>
      <c r="B66" s="112" t="s">
        <v>77</v>
      </c>
      <c r="C66" s="117">
        <f t="shared" si="2"/>
        <v>6800</v>
      </c>
      <c r="D66" s="163"/>
      <c r="E66" s="163"/>
      <c r="F66" s="163">
        <v>6800</v>
      </c>
      <c r="G66" s="164"/>
      <c r="H66" s="117">
        <f t="shared" si="3"/>
        <v>6800</v>
      </c>
      <c r="I66" s="163">
        <v>2530</v>
      </c>
      <c r="J66" s="163"/>
      <c r="K66" s="163">
        <v>4270</v>
      </c>
      <c r="L66" s="165"/>
      <c r="M66" s="156"/>
    </row>
    <row r="67" spans="1:13" ht="24" x14ac:dyDescent="0.25">
      <c r="A67" s="56">
        <v>1200</v>
      </c>
      <c r="B67" s="147" t="s">
        <v>78</v>
      </c>
      <c r="C67" s="57">
        <f t="shared" si="2"/>
        <v>3500</v>
      </c>
      <c r="D67" s="63">
        <f>SUM(D68:D69)</f>
        <v>0</v>
      </c>
      <c r="E67" s="63">
        <f>SUM(E68:E69)</f>
        <v>0</v>
      </c>
      <c r="F67" s="63">
        <f>SUM(F68:F69)</f>
        <v>3500</v>
      </c>
      <c r="G67" s="166">
        <f>SUM(G68:G69)</f>
        <v>0</v>
      </c>
      <c r="H67" s="57">
        <f t="shared" si="3"/>
        <v>1639</v>
      </c>
      <c r="I67" s="63">
        <f>SUM(I68:I69)</f>
        <v>0</v>
      </c>
      <c r="J67" s="63">
        <f>SUM(J68:J69)</f>
        <v>0</v>
      </c>
      <c r="K67" s="63">
        <f>SUM(K68:K69)</f>
        <v>1639</v>
      </c>
      <c r="L67" s="167">
        <f>SUM(L68:L69)</f>
        <v>0</v>
      </c>
    </row>
    <row r="68" spans="1:13" ht="24" x14ac:dyDescent="0.25">
      <c r="A68" s="168">
        <v>1210</v>
      </c>
      <c r="B68" s="65" t="s">
        <v>79</v>
      </c>
      <c r="C68" s="66">
        <f t="shared" si="2"/>
        <v>3500</v>
      </c>
      <c r="D68" s="68"/>
      <c r="E68" s="68"/>
      <c r="F68" s="68">
        <v>3500</v>
      </c>
      <c r="G68" s="154"/>
      <c r="H68" s="66">
        <f t="shared" si="3"/>
        <v>1639</v>
      </c>
      <c r="I68" s="68">
        <v>0</v>
      </c>
      <c r="J68" s="68"/>
      <c r="K68" s="68">
        <v>1639</v>
      </c>
      <c r="L68" s="155"/>
      <c r="M68" s="156"/>
    </row>
    <row r="69" spans="1:13" ht="24" hidden="1" x14ac:dyDescent="0.25">
      <c r="A69" s="159">
        <v>1220</v>
      </c>
      <c r="B69" s="71" t="s">
        <v>80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81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>
        <v>0</v>
      </c>
      <c r="J70" s="74"/>
      <c r="K70" s="74">
        <v>0</v>
      </c>
      <c r="L70" s="158"/>
      <c r="M70" s="156"/>
    </row>
    <row r="71" spans="1:13" hidden="1" x14ac:dyDescent="0.25">
      <c r="A71" s="44">
        <v>1223</v>
      </c>
      <c r="B71" s="71" t="s">
        <v>82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>
        <v>0</v>
      </c>
      <c r="J71" s="74"/>
      <c r="K71" s="74">
        <v>0</v>
      </c>
      <c r="L71" s="158"/>
      <c r="M71" s="156"/>
    </row>
    <row r="72" spans="1:13" ht="24" hidden="1" x14ac:dyDescent="0.25">
      <c r="A72" s="44">
        <v>1225</v>
      </c>
      <c r="B72" s="71" t="s">
        <v>83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>
        <v>0</v>
      </c>
      <c r="J72" s="74"/>
      <c r="K72" s="74">
        <v>0</v>
      </c>
      <c r="L72" s="158"/>
      <c r="M72" s="156"/>
    </row>
    <row r="73" spans="1:13" ht="36" hidden="1" x14ac:dyDescent="0.25">
      <c r="A73" s="44">
        <v>1227</v>
      </c>
      <c r="B73" s="71" t="s">
        <v>84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>
        <v>0</v>
      </c>
      <c r="J73" s="74"/>
      <c r="K73" s="74">
        <v>0</v>
      </c>
      <c r="L73" s="158"/>
      <c r="M73" s="156"/>
    </row>
    <row r="74" spans="1:13" ht="48" hidden="1" x14ac:dyDescent="0.25">
      <c r="A74" s="44">
        <v>1228</v>
      </c>
      <c r="B74" s="71" t="s">
        <v>85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>
        <v>0</v>
      </c>
      <c r="J74" s="74"/>
      <c r="K74" s="74">
        <v>0</v>
      </c>
      <c r="L74" s="158"/>
      <c r="M74" s="156"/>
    </row>
    <row r="75" spans="1:13" x14ac:dyDescent="0.25">
      <c r="A75" s="142">
        <v>2000</v>
      </c>
      <c r="B75" s="142" t="s">
        <v>86</v>
      </c>
      <c r="C75" s="143">
        <f t="shared" si="2"/>
        <v>40942</v>
      </c>
      <c r="D75" s="144">
        <f>SUM(D76,D83,D130,D164,D165,D172)</f>
        <v>33442</v>
      </c>
      <c r="E75" s="144">
        <f>SUM(E76,E83,E130,E164,E165,E172)</f>
        <v>0</v>
      </c>
      <c r="F75" s="144">
        <f>SUM(F76,F83,F130,F164,F165,F172)</f>
        <v>7500</v>
      </c>
      <c r="G75" s="145">
        <f>SUM(G76,G83,G130,G164,G165,G172)</f>
        <v>0</v>
      </c>
      <c r="H75" s="143">
        <f t="shared" si="3"/>
        <v>39501</v>
      </c>
      <c r="I75" s="144">
        <f>SUM(I76,I83,I130,I164,I165,I172)</f>
        <v>31230</v>
      </c>
      <c r="J75" s="144">
        <f>SUM(J76,J83,J130,J164,J165,J172)</f>
        <v>0</v>
      </c>
      <c r="K75" s="144">
        <f>SUM(K76,K83,K130,K164,K165,K172)</f>
        <v>8271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87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88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89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>
        <v>0</v>
      </c>
      <c r="J78" s="74"/>
      <c r="K78" s="74">
        <v>0</v>
      </c>
      <c r="L78" s="158"/>
      <c r="M78" s="156"/>
    </row>
    <row r="79" spans="1:13" ht="24" hidden="1" x14ac:dyDescent="0.25">
      <c r="A79" s="44">
        <v>2112</v>
      </c>
      <c r="B79" s="71" t="s">
        <v>90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>
        <v>0</v>
      </c>
      <c r="J79" s="74"/>
      <c r="K79" s="74">
        <v>0</v>
      </c>
      <c r="L79" s="158"/>
      <c r="M79" s="156"/>
    </row>
    <row r="80" spans="1:13" ht="24" hidden="1" x14ac:dyDescent="0.25">
      <c r="A80" s="159">
        <v>2120</v>
      </c>
      <c r="B80" s="71" t="s">
        <v>91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89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>
        <v>0</v>
      </c>
      <c r="J81" s="74"/>
      <c r="K81" s="74">
        <v>0</v>
      </c>
      <c r="L81" s="158"/>
      <c r="M81" s="156"/>
    </row>
    <row r="82" spans="1:13" ht="24" hidden="1" x14ac:dyDescent="0.25">
      <c r="A82" s="44">
        <v>2122</v>
      </c>
      <c r="B82" s="71" t="s">
        <v>90</v>
      </c>
      <c r="C82" s="72">
        <f t="shared" ref="C82:C113" si="4">SUM(D82:G82)</f>
        <v>0</v>
      </c>
      <c r="D82" s="74"/>
      <c r="E82" s="74"/>
      <c r="F82" s="74"/>
      <c r="G82" s="157"/>
      <c r="H82" s="72">
        <f t="shared" ref="H82:H127" si="5">SUM(I82:L82)</f>
        <v>0</v>
      </c>
      <c r="I82" s="74">
        <v>0</v>
      </c>
      <c r="J82" s="74"/>
      <c r="K82" s="74">
        <v>0</v>
      </c>
      <c r="L82" s="158"/>
      <c r="M82" s="156"/>
    </row>
    <row r="83" spans="1:13" x14ac:dyDescent="0.25">
      <c r="A83" s="56">
        <v>2200</v>
      </c>
      <c r="B83" s="147" t="s">
        <v>92</v>
      </c>
      <c r="C83" s="57">
        <f t="shared" si="4"/>
        <v>30540</v>
      </c>
      <c r="D83" s="63">
        <f>SUM(D84,D89,D95,D103,D112,D116,D122,D128)</f>
        <v>30540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5"/>
        <v>29040</v>
      </c>
      <c r="I83" s="63">
        <f>SUM(I84,I89,I95,I103,I112,I116,I122,I128)</f>
        <v>26230</v>
      </c>
      <c r="J83" s="63">
        <f>SUM(J84,J89,J95,J103,J112,J116,J122,J128)</f>
        <v>0</v>
      </c>
      <c r="K83" s="63">
        <f>SUM(K84,K89,K95,K103,K112,K116,K122,K128)</f>
        <v>2810</v>
      </c>
      <c r="L83" s="172">
        <f>SUM(L84,L89,L95,L103,L112,L116,L122,L128)</f>
        <v>0</v>
      </c>
    </row>
    <row r="84" spans="1:13" x14ac:dyDescent="0.25">
      <c r="A84" s="150">
        <v>2210</v>
      </c>
      <c r="B84" s="112" t="s">
        <v>93</v>
      </c>
      <c r="C84" s="117">
        <f t="shared" si="4"/>
        <v>500</v>
      </c>
      <c r="D84" s="151">
        <f>SUM(D85:D88)</f>
        <v>500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5"/>
        <v>500</v>
      </c>
      <c r="I84" s="151">
        <f>SUM(I85:I88)</f>
        <v>300</v>
      </c>
      <c r="J84" s="151">
        <f>SUM(J85:J88)</f>
        <v>0</v>
      </c>
      <c r="K84" s="151">
        <f>SUM(K85:K88)</f>
        <v>200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94</v>
      </c>
      <c r="C85" s="66">
        <f t="shared" si="4"/>
        <v>0</v>
      </c>
      <c r="D85" s="68"/>
      <c r="E85" s="68"/>
      <c r="F85" s="68"/>
      <c r="G85" s="154"/>
      <c r="H85" s="66">
        <f t="shared" si="5"/>
        <v>0</v>
      </c>
      <c r="I85" s="68">
        <v>0</v>
      </c>
      <c r="J85" s="68"/>
      <c r="K85" s="68">
        <v>0</v>
      </c>
      <c r="L85" s="155"/>
      <c r="M85" s="156"/>
    </row>
    <row r="86" spans="1:13" ht="36" x14ac:dyDescent="0.25">
      <c r="A86" s="44">
        <v>2212</v>
      </c>
      <c r="B86" s="71" t="s">
        <v>95</v>
      </c>
      <c r="C86" s="72">
        <f t="shared" si="4"/>
        <v>500</v>
      </c>
      <c r="D86" s="74">
        <v>500</v>
      </c>
      <c r="E86" s="74"/>
      <c r="F86" s="74"/>
      <c r="G86" s="157"/>
      <c r="H86" s="72">
        <f t="shared" si="5"/>
        <v>500</v>
      </c>
      <c r="I86" s="74">
        <v>300</v>
      </c>
      <c r="J86" s="74"/>
      <c r="K86" s="74">
        <v>200</v>
      </c>
      <c r="L86" s="158"/>
      <c r="M86" s="156"/>
    </row>
    <row r="87" spans="1:13" ht="24" hidden="1" x14ac:dyDescent="0.25">
      <c r="A87" s="44">
        <v>2214</v>
      </c>
      <c r="B87" s="71" t="s">
        <v>96</v>
      </c>
      <c r="C87" s="72">
        <f t="shared" si="4"/>
        <v>0</v>
      </c>
      <c r="D87" s="74"/>
      <c r="E87" s="74"/>
      <c r="F87" s="74"/>
      <c r="G87" s="157"/>
      <c r="H87" s="72">
        <f t="shared" si="5"/>
        <v>0</v>
      </c>
      <c r="I87" s="74">
        <v>0</v>
      </c>
      <c r="J87" s="74"/>
      <c r="K87" s="74">
        <v>0</v>
      </c>
      <c r="L87" s="158"/>
      <c r="M87" s="156"/>
    </row>
    <row r="88" spans="1:13" hidden="1" x14ac:dyDescent="0.25">
      <c r="A88" s="44">
        <v>2219</v>
      </c>
      <c r="B88" s="71" t="s">
        <v>97</v>
      </c>
      <c r="C88" s="72">
        <f t="shared" si="4"/>
        <v>0</v>
      </c>
      <c r="D88" s="74"/>
      <c r="E88" s="74"/>
      <c r="F88" s="74"/>
      <c r="G88" s="157"/>
      <c r="H88" s="72">
        <f t="shared" si="5"/>
        <v>0</v>
      </c>
      <c r="I88" s="74">
        <v>0</v>
      </c>
      <c r="J88" s="74"/>
      <c r="K88" s="74">
        <v>0</v>
      </c>
      <c r="L88" s="158"/>
      <c r="M88" s="156"/>
    </row>
    <row r="89" spans="1:13" ht="24" x14ac:dyDescent="0.25">
      <c r="A89" s="159">
        <v>2220</v>
      </c>
      <c r="B89" s="71" t="s">
        <v>98</v>
      </c>
      <c r="C89" s="72">
        <f t="shared" si="4"/>
        <v>5000</v>
      </c>
      <c r="D89" s="160">
        <f>SUM(D90:D94)</f>
        <v>5000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5"/>
        <v>5000</v>
      </c>
      <c r="I89" s="160">
        <f>SUM(I90:I94)</f>
        <v>5000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99</v>
      </c>
      <c r="C90" s="72">
        <f t="shared" si="4"/>
        <v>0</v>
      </c>
      <c r="D90" s="74"/>
      <c r="E90" s="74"/>
      <c r="F90" s="74"/>
      <c r="G90" s="157"/>
      <c r="H90" s="72">
        <f t="shared" si="5"/>
        <v>0</v>
      </c>
      <c r="I90" s="74">
        <v>0</v>
      </c>
      <c r="J90" s="74"/>
      <c r="K90" s="74">
        <v>0</v>
      </c>
      <c r="L90" s="158"/>
      <c r="M90" s="156"/>
    </row>
    <row r="91" spans="1:13" hidden="1" x14ac:dyDescent="0.25">
      <c r="A91" s="44">
        <v>2222</v>
      </c>
      <c r="B91" s="71" t="s">
        <v>100</v>
      </c>
      <c r="C91" s="72">
        <f t="shared" si="4"/>
        <v>0</v>
      </c>
      <c r="D91" s="74"/>
      <c r="E91" s="74"/>
      <c r="F91" s="74"/>
      <c r="G91" s="157"/>
      <c r="H91" s="72">
        <f t="shared" si="5"/>
        <v>0</v>
      </c>
      <c r="I91" s="74">
        <v>0</v>
      </c>
      <c r="J91" s="74"/>
      <c r="K91" s="74">
        <v>0</v>
      </c>
      <c r="L91" s="158"/>
      <c r="M91" s="156"/>
    </row>
    <row r="92" spans="1:13" x14ac:dyDescent="0.25">
      <c r="A92" s="44">
        <v>2223</v>
      </c>
      <c r="B92" s="71" t="s">
        <v>101</v>
      </c>
      <c r="C92" s="72">
        <f t="shared" si="4"/>
        <v>5000</v>
      </c>
      <c r="D92" s="74">
        <v>5000</v>
      </c>
      <c r="E92" s="74"/>
      <c r="F92" s="74"/>
      <c r="G92" s="157"/>
      <c r="H92" s="72">
        <f t="shared" si="5"/>
        <v>5000</v>
      </c>
      <c r="I92" s="74">
        <v>5000</v>
      </c>
      <c r="J92" s="74"/>
      <c r="K92" s="74">
        <v>0</v>
      </c>
      <c r="L92" s="158"/>
      <c r="M92" s="156"/>
    </row>
    <row r="93" spans="1:13" ht="48" hidden="1" x14ac:dyDescent="0.25">
      <c r="A93" s="44">
        <v>2224</v>
      </c>
      <c r="B93" s="71" t="s">
        <v>102</v>
      </c>
      <c r="C93" s="72">
        <f t="shared" si="4"/>
        <v>0</v>
      </c>
      <c r="D93" s="74"/>
      <c r="E93" s="74"/>
      <c r="F93" s="74"/>
      <c r="G93" s="157"/>
      <c r="H93" s="72">
        <f t="shared" si="5"/>
        <v>0</v>
      </c>
      <c r="I93" s="74">
        <v>0</v>
      </c>
      <c r="J93" s="74"/>
      <c r="K93" s="74">
        <v>0</v>
      </c>
      <c r="L93" s="158"/>
      <c r="M93" s="156"/>
    </row>
    <row r="94" spans="1:13" ht="24" hidden="1" x14ac:dyDescent="0.25">
      <c r="A94" s="44">
        <v>2229</v>
      </c>
      <c r="B94" s="71" t="s">
        <v>103</v>
      </c>
      <c r="C94" s="72">
        <f t="shared" si="4"/>
        <v>0</v>
      </c>
      <c r="D94" s="74"/>
      <c r="E94" s="74"/>
      <c r="F94" s="74"/>
      <c r="G94" s="157"/>
      <c r="H94" s="72">
        <f t="shared" si="5"/>
        <v>0</v>
      </c>
      <c r="I94" s="74">
        <v>0</v>
      </c>
      <c r="J94" s="74"/>
      <c r="K94" s="74">
        <v>0</v>
      </c>
      <c r="L94" s="158"/>
      <c r="M94" s="156"/>
    </row>
    <row r="95" spans="1:13" ht="36" x14ac:dyDescent="0.25">
      <c r="A95" s="159">
        <v>2230</v>
      </c>
      <c r="B95" s="71" t="s">
        <v>104</v>
      </c>
      <c r="C95" s="72">
        <f t="shared" si="4"/>
        <v>12410</v>
      </c>
      <c r="D95" s="160">
        <f>SUM(D96:D102)</f>
        <v>12410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5"/>
        <v>12410</v>
      </c>
      <c r="I95" s="160">
        <f>SUM(I96:I102)</f>
        <v>12410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105</v>
      </c>
      <c r="C96" s="72">
        <f t="shared" si="4"/>
        <v>0</v>
      </c>
      <c r="D96" s="74"/>
      <c r="E96" s="74"/>
      <c r="F96" s="74"/>
      <c r="G96" s="157"/>
      <c r="H96" s="72">
        <f t="shared" si="5"/>
        <v>0</v>
      </c>
      <c r="I96" s="74">
        <v>0</v>
      </c>
      <c r="J96" s="74"/>
      <c r="K96" s="74">
        <v>0</v>
      </c>
      <c r="L96" s="158"/>
      <c r="M96" s="156"/>
    </row>
    <row r="97" spans="1:13" ht="24.75" hidden="1" customHeight="1" x14ac:dyDescent="0.25">
      <c r="A97" s="44">
        <v>2232</v>
      </c>
      <c r="B97" s="71" t="s">
        <v>106</v>
      </c>
      <c r="C97" s="72">
        <f t="shared" si="4"/>
        <v>0</v>
      </c>
      <c r="D97" s="74"/>
      <c r="E97" s="74"/>
      <c r="F97" s="74"/>
      <c r="G97" s="157"/>
      <c r="H97" s="72">
        <f t="shared" si="5"/>
        <v>0</v>
      </c>
      <c r="I97" s="74">
        <v>0</v>
      </c>
      <c r="J97" s="74"/>
      <c r="K97" s="74">
        <v>0</v>
      </c>
      <c r="L97" s="158"/>
      <c r="M97" s="156"/>
    </row>
    <row r="98" spans="1:13" ht="24" hidden="1" x14ac:dyDescent="0.25">
      <c r="A98" s="38">
        <v>2233</v>
      </c>
      <c r="B98" s="65" t="s">
        <v>107</v>
      </c>
      <c r="C98" s="66">
        <f t="shared" si="4"/>
        <v>0</v>
      </c>
      <c r="D98" s="68"/>
      <c r="E98" s="68"/>
      <c r="F98" s="68"/>
      <c r="G98" s="154"/>
      <c r="H98" s="66">
        <f t="shared" si="5"/>
        <v>0</v>
      </c>
      <c r="I98" s="68">
        <v>0</v>
      </c>
      <c r="J98" s="68"/>
      <c r="K98" s="68">
        <v>0</v>
      </c>
      <c r="L98" s="155"/>
      <c r="M98" s="156"/>
    </row>
    <row r="99" spans="1:13" ht="36" hidden="1" x14ac:dyDescent="0.25">
      <c r="A99" s="44">
        <v>2234</v>
      </c>
      <c r="B99" s="71" t="s">
        <v>108</v>
      </c>
      <c r="C99" s="72">
        <f t="shared" si="4"/>
        <v>0</v>
      </c>
      <c r="D99" s="74"/>
      <c r="E99" s="74"/>
      <c r="F99" s="74"/>
      <c r="G99" s="157"/>
      <c r="H99" s="72">
        <f t="shared" si="5"/>
        <v>0</v>
      </c>
      <c r="I99" s="74">
        <v>0</v>
      </c>
      <c r="J99" s="74"/>
      <c r="K99" s="74">
        <v>0</v>
      </c>
      <c r="L99" s="158"/>
      <c r="M99" s="156"/>
    </row>
    <row r="100" spans="1:13" ht="24" hidden="1" x14ac:dyDescent="0.25">
      <c r="A100" s="44">
        <v>2235</v>
      </c>
      <c r="B100" s="71" t="s">
        <v>109</v>
      </c>
      <c r="C100" s="72">
        <f t="shared" si="4"/>
        <v>0</v>
      </c>
      <c r="D100" s="74"/>
      <c r="E100" s="74"/>
      <c r="F100" s="74"/>
      <c r="G100" s="157"/>
      <c r="H100" s="72">
        <f t="shared" si="5"/>
        <v>0</v>
      </c>
      <c r="I100" s="74">
        <v>0</v>
      </c>
      <c r="J100" s="74"/>
      <c r="K100" s="74">
        <v>0</v>
      </c>
      <c r="L100" s="158"/>
      <c r="M100" s="156"/>
    </row>
    <row r="101" spans="1:13" x14ac:dyDescent="0.25">
      <c r="A101" s="44">
        <v>2236</v>
      </c>
      <c r="B101" s="71" t="s">
        <v>110</v>
      </c>
      <c r="C101" s="72">
        <f t="shared" si="4"/>
        <v>12410</v>
      </c>
      <c r="D101" s="74">
        <f>12410</f>
        <v>12410</v>
      </c>
      <c r="E101" s="74"/>
      <c r="F101" s="74"/>
      <c r="G101" s="157"/>
      <c r="H101" s="72">
        <f t="shared" si="5"/>
        <v>12410</v>
      </c>
      <c r="I101" s="74">
        <v>12410</v>
      </c>
      <c r="J101" s="74"/>
      <c r="K101" s="74">
        <v>0</v>
      </c>
      <c r="L101" s="158"/>
      <c r="M101" s="156"/>
    </row>
    <row r="102" spans="1:13" ht="24" hidden="1" x14ac:dyDescent="0.25">
      <c r="A102" s="44">
        <v>2239</v>
      </c>
      <c r="B102" s="71" t="s">
        <v>111</v>
      </c>
      <c r="C102" s="72">
        <f t="shared" si="4"/>
        <v>0</v>
      </c>
      <c r="D102" s="74"/>
      <c r="E102" s="74"/>
      <c r="F102" s="74"/>
      <c r="G102" s="157"/>
      <c r="H102" s="72">
        <f t="shared" si="5"/>
        <v>0</v>
      </c>
      <c r="I102" s="74">
        <v>0</v>
      </c>
      <c r="J102" s="74"/>
      <c r="K102" s="74">
        <v>0</v>
      </c>
      <c r="L102" s="158"/>
      <c r="M102" s="156"/>
    </row>
    <row r="103" spans="1:13" ht="36" x14ac:dyDescent="0.25">
      <c r="A103" s="159">
        <v>2240</v>
      </c>
      <c r="B103" s="71" t="s">
        <v>112</v>
      </c>
      <c r="C103" s="72">
        <f t="shared" si="4"/>
        <v>7500</v>
      </c>
      <c r="D103" s="160">
        <f>SUM(D104:D111)</f>
        <v>7500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5"/>
        <v>6000</v>
      </c>
      <c r="I103" s="160">
        <f>SUM(I104:I111)</f>
        <v>3390</v>
      </c>
      <c r="J103" s="160">
        <f>SUM(J104:J111)</f>
        <v>0</v>
      </c>
      <c r="K103" s="160">
        <f>SUM(K104:K111)</f>
        <v>2610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113</v>
      </c>
      <c r="C104" s="72">
        <f t="shared" si="4"/>
        <v>0</v>
      </c>
      <c r="D104" s="74"/>
      <c r="E104" s="74"/>
      <c r="F104" s="74"/>
      <c r="G104" s="157"/>
      <c r="H104" s="72">
        <f t="shared" si="5"/>
        <v>0</v>
      </c>
      <c r="I104" s="74">
        <v>0</v>
      </c>
      <c r="J104" s="74"/>
      <c r="K104" s="74">
        <v>0</v>
      </c>
      <c r="L104" s="158"/>
      <c r="M104" s="156"/>
    </row>
    <row r="105" spans="1:13" ht="24" hidden="1" x14ac:dyDescent="0.25">
      <c r="A105" s="44">
        <v>2242</v>
      </c>
      <c r="B105" s="71" t="s">
        <v>114</v>
      </c>
      <c r="C105" s="72">
        <f t="shared" si="4"/>
        <v>0</v>
      </c>
      <c r="D105" s="74"/>
      <c r="E105" s="74"/>
      <c r="F105" s="74"/>
      <c r="G105" s="157"/>
      <c r="H105" s="72">
        <f t="shared" si="5"/>
        <v>0</v>
      </c>
      <c r="I105" s="74">
        <v>0</v>
      </c>
      <c r="J105" s="74"/>
      <c r="K105" s="74">
        <v>0</v>
      </c>
      <c r="L105" s="158"/>
      <c r="M105" s="156"/>
    </row>
    <row r="106" spans="1:13" ht="24" x14ac:dyDescent="0.25">
      <c r="A106" s="44">
        <v>2243</v>
      </c>
      <c r="B106" s="71" t="s">
        <v>115</v>
      </c>
      <c r="C106" s="72">
        <f t="shared" si="4"/>
        <v>4500</v>
      </c>
      <c r="D106" s="74">
        <v>4500</v>
      </c>
      <c r="E106" s="74"/>
      <c r="F106" s="74"/>
      <c r="G106" s="157"/>
      <c r="H106" s="72">
        <f t="shared" si="5"/>
        <v>4500</v>
      </c>
      <c r="I106" s="74">
        <v>1890</v>
      </c>
      <c r="J106" s="74"/>
      <c r="K106" s="74">
        <v>2610</v>
      </c>
      <c r="L106" s="158"/>
      <c r="M106" s="156"/>
    </row>
    <row r="107" spans="1:13" x14ac:dyDescent="0.25">
      <c r="A107" s="44">
        <v>2244</v>
      </c>
      <c r="B107" s="71" t="s">
        <v>116</v>
      </c>
      <c r="C107" s="72">
        <f t="shared" si="4"/>
        <v>3000</v>
      </c>
      <c r="D107" s="74">
        <v>3000</v>
      </c>
      <c r="E107" s="74"/>
      <c r="F107" s="74"/>
      <c r="G107" s="157"/>
      <c r="H107" s="72">
        <f t="shared" si="5"/>
        <v>1500</v>
      </c>
      <c r="I107" s="74">
        <v>1500</v>
      </c>
      <c r="J107" s="74"/>
      <c r="K107" s="74">
        <v>0</v>
      </c>
      <c r="L107" s="158"/>
      <c r="M107" s="156"/>
    </row>
    <row r="108" spans="1:13" ht="24" hidden="1" x14ac:dyDescent="0.25">
      <c r="A108" s="44">
        <v>2246</v>
      </c>
      <c r="B108" s="71" t="s">
        <v>117</v>
      </c>
      <c r="C108" s="72">
        <f t="shared" si="4"/>
        <v>0</v>
      </c>
      <c r="D108" s="74"/>
      <c r="E108" s="74"/>
      <c r="F108" s="74"/>
      <c r="G108" s="157"/>
      <c r="H108" s="72">
        <f t="shared" si="5"/>
        <v>0</v>
      </c>
      <c r="I108" s="74">
        <v>0</v>
      </c>
      <c r="J108" s="74"/>
      <c r="K108" s="74">
        <v>0</v>
      </c>
      <c r="L108" s="158"/>
      <c r="M108" s="156"/>
    </row>
    <row r="109" spans="1:13" hidden="1" x14ac:dyDescent="0.25">
      <c r="A109" s="44">
        <v>2247</v>
      </c>
      <c r="B109" s="71" t="s">
        <v>118</v>
      </c>
      <c r="C109" s="72">
        <f t="shared" si="4"/>
        <v>0</v>
      </c>
      <c r="D109" s="74"/>
      <c r="E109" s="74"/>
      <c r="F109" s="74"/>
      <c r="G109" s="157"/>
      <c r="H109" s="72">
        <f t="shared" si="5"/>
        <v>0</v>
      </c>
      <c r="I109" s="74">
        <v>0</v>
      </c>
      <c r="J109" s="74"/>
      <c r="K109" s="74">
        <v>0</v>
      </c>
      <c r="L109" s="158"/>
      <c r="M109" s="156"/>
    </row>
    <row r="110" spans="1:13" ht="24" hidden="1" x14ac:dyDescent="0.25">
      <c r="A110" s="44">
        <v>2248</v>
      </c>
      <c r="B110" s="71" t="s">
        <v>119</v>
      </c>
      <c r="C110" s="72">
        <f t="shared" si="4"/>
        <v>0</v>
      </c>
      <c r="D110" s="74"/>
      <c r="E110" s="74"/>
      <c r="F110" s="74"/>
      <c r="G110" s="157"/>
      <c r="H110" s="72">
        <f t="shared" si="5"/>
        <v>0</v>
      </c>
      <c r="I110" s="74">
        <v>0</v>
      </c>
      <c r="J110" s="74"/>
      <c r="K110" s="74">
        <v>0</v>
      </c>
      <c r="L110" s="158"/>
      <c r="M110" s="156"/>
    </row>
    <row r="111" spans="1:13" ht="24" hidden="1" x14ac:dyDescent="0.25">
      <c r="A111" s="44">
        <v>2249</v>
      </c>
      <c r="B111" s="71" t="s">
        <v>120</v>
      </c>
      <c r="C111" s="72">
        <f t="shared" si="4"/>
        <v>0</v>
      </c>
      <c r="D111" s="74"/>
      <c r="E111" s="74"/>
      <c r="F111" s="74"/>
      <c r="G111" s="157"/>
      <c r="H111" s="72">
        <f t="shared" si="5"/>
        <v>0</v>
      </c>
      <c r="I111" s="74">
        <v>0</v>
      </c>
      <c r="J111" s="74"/>
      <c r="K111" s="74">
        <v>0</v>
      </c>
      <c r="L111" s="158"/>
      <c r="M111" s="156"/>
    </row>
    <row r="112" spans="1:13" x14ac:dyDescent="0.25">
      <c r="A112" s="159">
        <v>2250</v>
      </c>
      <c r="B112" s="71" t="s">
        <v>121</v>
      </c>
      <c r="C112" s="72">
        <f t="shared" si="4"/>
        <v>2630</v>
      </c>
      <c r="D112" s="160">
        <f>SUM(D113:D115)</f>
        <v>2630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5"/>
        <v>2630</v>
      </c>
      <c r="I112" s="160">
        <f>SUM(I113:I115)</f>
        <v>2630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122</v>
      </c>
      <c r="C113" s="72">
        <f t="shared" si="4"/>
        <v>1900</v>
      </c>
      <c r="D113" s="74">
        <v>1900</v>
      </c>
      <c r="E113" s="74"/>
      <c r="F113" s="74"/>
      <c r="G113" s="157"/>
      <c r="H113" s="72">
        <f t="shared" si="5"/>
        <v>1900</v>
      </c>
      <c r="I113" s="74">
        <v>1900</v>
      </c>
      <c r="J113" s="74"/>
      <c r="K113" s="74">
        <v>0</v>
      </c>
      <c r="L113" s="158"/>
      <c r="M113" s="156"/>
    </row>
    <row r="114" spans="1:13" ht="24" hidden="1" x14ac:dyDescent="0.25">
      <c r="A114" s="44">
        <v>2252</v>
      </c>
      <c r="B114" s="71" t="s">
        <v>123</v>
      </c>
      <c r="C114" s="72">
        <f t="shared" ref="C114:C127" si="6">SUM(D114:G114)</f>
        <v>0</v>
      </c>
      <c r="D114" s="74"/>
      <c r="E114" s="74"/>
      <c r="F114" s="74"/>
      <c r="G114" s="157"/>
      <c r="H114" s="72">
        <f t="shared" si="5"/>
        <v>0</v>
      </c>
      <c r="I114" s="74">
        <v>0</v>
      </c>
      <c r="J114" s="74"/>
      <c r="K114" s="74">
        <v>0</v>
      </c>
      <c r="L114" s="158"/>
      <c r="M114" s="156"/>
    </row>
    <row r="115" spans="1:13" ht="24" x14ac:dyDescent="0.25">
      <c r="A115" s="44">
        <v>2259</v>
      </c>
      <c r="B115" s="71" t="s">
        <v>124</v>
      </c>
      <c r="C115" s="72">
        <f t="shared" si="6"/>
        <v>730</v>
      </c>
      <c r="D115" s="74">
        <v>730</v>
      </c>
      <c r="E115" s="74"/>
      <c r="F115" s="74"/>
      <c r="G115" s="157"/>
      <c r="H115" s="72">
        <f t="shared" si="5"/>
        <v>730</v>
      </c>
      <c r="I115" s="74">
        <v>730</v>
      </c>
      <c r="J115" s="74"/>
      <c r="K115" s="74">
        <v>0</v>
      </c>
      <c r="L115" s="158"/>
      <c r="M115" s="156"/>
    </row>
    <row r="116" spans="1:13" x14ac:dyDescent="0.25">
      <c r="A116" s="159">
        <v>2260</v>
      </c>
      <c r="B116" s="71" t="s">
        <v>125</v>
      </c>
      <c r="C116" s="72">
        <f t="shared" si="6"/>
        <v>2500</v>
      </c>
      <c r="D116" s="160">
        <f>SUM(D117:D121)</f>
        <v>2500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2500</v>
      </c>
      <c r="I116" s="160">
        <f>SUM(I117:I121)</f>
        <v>2500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126</v>
      </c>
      <c r="C117" s="72">
        <f t="shared" si="6"/>
        <v>0</v>
      </c>
      <c r="D117" s="74"/>
      <c r="E117" s="74"/>
      <c r="F117" s="74"/>
      <c r="G117" s="157"/>
      <c r="H117" s="72">
        <f t="shared" si="5"/>
        <v>0</v>
      </c>
      <c r="I117" s="74">
        <v>0</v>
      </c>
      <c r="J117" s="74"/>
      <c r="K117" s="74">
        <v>0</v>
      </c>
      <c r="L117" s="158"/>
      <c r="M117" s="156"/>
    </row>
    <row r="118" spans="1:13" hidden="1" x14ac:dyDescent="0.25">
      <c r="A118" s="44">
        <v>2262</v>
      </c>
      <c r="B118" s="71" t="s">
        <v>127</v>
      </c>
      <c r="C118" s="72">
        <f t="shared" si="6"/>
        <v>0</v>
      </c>
      <c r="D118" s="74"/>
      <c r="E118" s="74"/>
      <c r="F118" s="74"/>
      <c r="G118" s="157"/>
      <c r="H118" s="72">
        <f t="shared" si="5"/>
        <v>0</v>
      </c>
      <c r="I118" s="74">
        <v>0</v>
      </c>
      <c r="J118" s="74"/>
      <c r="K118" s="74">
        <v>0</v>
      </c>
      <c r="L118" s="158"/>
      <c r="M118" s="156"/>
    </row>
    <row r="119" spans="1:13" hidden="1" x14ac:dyDescent="0.25">
      <c r="A119" s="44">
        <v>2263</v>
      </c>
      <c r="B119" s="71" t="s">
        <v>128</v>
      </c>
      <c r="C119" s="72">
        <f t="shared" si="6"/>
        <v>0</v>
      </c>
      <c r="D119" s="74"/>
      <c r="E119" s="74"/>
      <c r="F119" s="74"/>
      <c r="G119" s="157"/>
      <c r="H119" s="72">
        <f t="shared" si="5"/>
        <v>0</v>
      </c>
      <c r="I119" s="74">
        <v>0</v>
      </c>
      <c r="J119" s="74"/>
      <c r="K119" s="74">
        <v>0</v>
      </c>
      <c r="L119" s="158"/>
      <c r="M119" s="156"/>
    </row>
    <row r="120" spans="1:13" ht="24" x14ac:dyDescent="0.25">
      <c r="A120" s="44">
        <v>2264</v>
      </c>
      <c r="B120" s="71" t="s">
        <v>129</v>
      </c>
      <c r="C120" s="72">
        <f t="shared" si="6"/>
        <v>2500</v>
      </c>
      <c r="D120" s="74">
        <v>2500</v>
      </c>
      <c r="E120" s="74"/>
      <c r="F120" s="74"/>
      <c r="G120" s="157"/>
      <c r="H120" s="72">
        <f t="shared" si="5"/>
        <v>2500</v>
      </c>
      <c r="I120" s="74">
        <v>2500</v>
      </c>
      <c r="J120" s="74"/>
      <c r="K120" s="74">
        <v>0</v>
      </c>
      <c r="L120" s="158"/>
      <c r="M120" s="156"/>
    </row>
    <row r="121" spans="1:13" hidden="1" x14ac:dyDescent="0.25">
      <c r="A121" s="44">
        <v>2269</v>
      </c>
      <c r="B121" s="71" t="s">
        <v>130</v>
      </c>
      <c r="C121" s="72">
        <f t="shared" si="6"/>
        <v>0</v>
      </c>
      <c r="D121" s="74"/>
      <c r="E121" s="74"/>
      <c r="F121" s="74"/>
      <c r="G121" s="157"/>
      <c r="H121" s="72">
        <f t="shared" si="5"/>
        <v>0</v>
      </c>
      <c r="I121" s="74">
        <v>0</v>
      </c>
      <c r="J121" s="74"/>
      <c r="K121" s="74">
        <v>0</v>
      </c>
      <c r="L121" s="158"/>
      <c r="M121" s="156"/>
    </row>
    <row r="122" spans="1:13" hidden="1" x14ac:dyDescent="0.25">
      <c r="A122" s="159">
        <v>2270</v>
      </c>
      <c r="B122" s="71" t="s">
        <v>131</v>
      </c>
      <c r="C122" s="72">
        <f t="shared" si="6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132</v>
      </c>
      <c r="C123" s="72">
        <f t="shared" si="6"/>
        <v>0</v>
      </c>
      <c r="D123" s="74"/>
      <c r="E123" s="74"/>
      <c r="F123" s="74"/>
      <c r="G123" s="157"/>
      <c r="H123" s="72">
        <f t="shared" si="5"/>
        <v>0</v>
      </c>
      <c r="I123" s="74">
        <v>0</v>
      </c>
      <c r="J123" s="74"/>
      <c r="K123" s="74">
        <v>0</v>
      </c>
      <c r="L123" s="158"/>
      <c r="M123" s="156"/>
    </row>
    <row r="124" spans="1:13" ht="24" hidden="1" x14ac:dyDescent="0.25">
      <c r="A124" s="44">
        <v>2274</v>
      </c>
      <c r="B124" s="175" t="s">
        <v>133</v>
      </c>
      <c r="C124" s="72">
        <f t="shared" si="6"/>
        <v>0</v>
      </c>
      <c r="D124" s="74"/>
      <c r="E124" s="74"/>
      <c r="F124" s="74"/>
      <c r="G124" s="157"/>
      <c r="H124" s="72">
        <f t="shared" si="5"/>
        <v>0</v>
      </c>
      <c r="I124" s="74">
        <v>0</v>
      </c>
      <c r="J124" s="74"/>
      <c r="K124" s="74">
        <v>0</v>
      </c>
      <c r="L124" s="158"/>
      <c r="M124" s="156"/>
    </row>
    <row r="125" spans="1:13" ht="24" hidden="1" x14ac:dyDescent="0.25">
      <c r="A125" s="44">
        <v>2275</v>
      </c>
      <c r="B125" s="71" t="s">
        <v>134</v>
      </c>
      <c r="C125" s="72">
        <f t="shared" si="6"/>
        <v>0</v>
      </c>
      <c r="D125" s="74"/>
      <c r="E125" s="74"/>
      <c r="F125" s="74"/>
      <c r="G125" s="157"/>
      <c r="H125" s="72">
        <f t="shared" si="5"/>
        <v>0</v>
      </c>
      <c r="I125" s="74">
        <v>0</v>
      </c>
      <c r="J125" s="74"/>
      <c r="K125" s="74">
        <v>0</v>
      </c>
      <c r="L125" s="158"/>
      <c r="M125" s="156"/>
    </row>
    <row r="126" spans="1:13" ht="36" hidden="1" x14ac:dyDescent="0.25">
      <c r="A126" s="44">
        <v>2276</v>
      </c>
      <c r="B126" s="71" t="s">
        <v>135</v>
      </c>
      <c r="C126" s="72">
        <f t="shared" si="6"/>
        <v>0</v>
      </c>
      <c r="D126" s="74"/>
      <c r="E126" s="74"/>
      <c r="F126" s="74"/>
      <c r="G126" s="157"/>
      <c r="H126" s="72">
        <f t="shared" si="5"/>
        <v>0</v>
      </c>
      <c r="I126" s="74">
        <v>0</v>
      </c>
      <c r="J126" s="74"/>
      <c r="K126" s="74">
        <v>0</v>
      </c>
      <c r="L126" s="158"/>
      <c r="M126" s="156"/>
    </row>
    <row r="127" spans="1:13" ht="24" hidden="1" x14ac:dyDescent="0.25">
      <c r="A127" s="44">
        <v>2279</v>
      </c>
      <c r="B127" s="71" t="s">
        <v>136</v>
      </c>
      <c r="C127" s="72">
        <f t="shared" si="6"/>
        <v>0</v>
      </c>
      <c r="D127" s="74"/>
      <c r="E127" s="74"/>
      <c r="F127" s="74"/>
      <c r="G127" s="157"/>
      <c r="H127" s="72">
        <f t="shared" si="5"/>
        <v>0</v>
      </c>
      <c r="I127" s="74">
        <v>0</v>
      </c>
      <c r="J127" s="74"/>
      <c r="K127" s="74">
        <v>0</v>
      </c>
      <c r="L127" s="158"/>
      <c r="M127" s="156"/>
    </row>
    <row r="128" spans="1:13" ht="48" hidden="1" x14ac:dyDescent="0.25">
      <c r="A128" s="168">
        <v>2280</v>
      </c>
      <c r="B128" s="65" t="s">
        <v>137</v>
      </c>
      <c r="C128" s="66">
        <f t="shared" ref="C128:L128" si="7">SUM(C129)</f>
        <v>0</v>
      </c>
      <c r="D128" s="169">
        <f t="shared" si="7"/>
        <v>0</v>
      </c>
      <c r="E128" s="169">
        <f t="shared" si="7"/>
        <v>0</v>
      </c>
      <c r="F128" s="169">
        <f t="shared" si="7"/>
        <v>0</v>
      </c>
      <c r="G128" s="169">
        <f t="shared" si="7"/>
        <v>0</v>
      </c>
      <c r="H128" s="66">
        <f t="shared" si="7"/>
        <v>0</v>
      </c>
      <c r="I128" s="169">
        <f t="shared" si="7"/>
        <v>0</v>
      </c>
      <c r="J128" s="169">
        <f t="shared" si="7"/>
        <v>0</v>
      </c>
      <c r="K128" s="169">
        <f t="shared" si="7"/>
        <v>0</v>
      </c>
      <c r="L128" s="176">
        <f t="shared" si="7"/>
        <v>0</v>
      </c>
    </row>
    <row r="129" spans="1:13" ht="24" hidden="1" x14ac:dyDescent="0.25">
      <c r="A129" s="44">
        <v>2283</v>
      </c>
      <c r="B129" s="71" t="s">
        <v>138</v>
      </c>
      <c r="C129" s="72">
        <f t="shared" ref="C129:C160" si="8">SUM(D129:G129)</f>
        <v>0</v>
      </c>
      <c r="D129" s="74"/>
      <c r="E129" s="74"/>
      <c r="F129" s="74"/>
      <c r="G129" s="157"/>
      <c r="H129" s="72">
        <f t="shared" ref="H129:H192" si="9">SUM(I129:L129)</f>
        <v>0</v>
      </c>
      <c r="I129" s="74">
        <v>0</v>
      </c>
      <c r="J129" s="74"/>
      <c r="K129" s="74">
        <v>0</v>
      </c>
      <c r="L129" s="158"/>
      <c r="M129" s="156"/>
    </row>
    <row r="130" spans="1:13" ht="38.25" customHeight="1" x14ac:dyDescent="0.25">
      <c r="A130" s="56">
        <v>2300</v>
      </c>
      <c r="B130" s="147" t="s">
        <v>139</v>
      </c>
      <c r="C130" s="57">
        <f t="shared" si="8"/>
        <v>6902</v>
      </c>
      <c r="D130" s="63">
        <f>SUM(D131,D136,D140,D141,D144,D151,D159,D160,D163)</f>
        <v>2902</v>
      </c>
      <c r="E130" s="63">
        <f>SUM(E131,E136,E140,E141,E144,E151,E159,E160,E163)</f>
        <v>0</v>
      </c>
      <c r="F130" s="63">
        <f>SUM(F131,F136,F140,F141,F144,F151,F159,F160,F163)</f>
        <v>4000</v>
      </c>
      <c r="G130" s="166">
        <f>SUM(G131,G136,G140,G141,G144,G151,G159,G160,G163)</f>
        <v>0</v>
      </c>
      <c r="H130" s="57">
        <f t="shared" si="9"/>
        <v>6782</v>
      </c>
      <c r="I130" s="63">
        <f>SUM(I131,I136,I140,I141,I144,I151,I159,I160,I163)</f>
        <v>5000</v>
      </c>
      <c r="J130" s="63">
        <f>SUM(J131,J136,J140,J141,J144,J151,J159,J160,J163)</f>
        <v>0</v>
      </c>
      <c r="K130" s="63">
        <f>SUM(K131,K136,K140,K141,K144,K151,K159,K160,K163)</f>
        <v>1782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140</v>
      </c>
      <c r="C131" s="66">
        <f t="shared" si="8"/>
        <v>6902</v>
      </c>
      <c r="D131" s="169">
        <f>SUM(D132:D135)</f>
        <v>2902</v>
      </c>
      <c r="E131" s="169">
        <f>SUM(E132:E135)</f>
        <v>0</v>
      </c>
      <c r="F131" s="169">
        <f>SUM(F132:F135)</f>
        <v>4000</v>
      </c>
      <c r="G131" s="170">
        <f>SUM(G132:G135)</f>
        <v>0</v>
      </c>
      <c r="H131" s="66">
        <f t="shared" si="9"/>
        <v>6782</v>
      </c>
      <c r="I131" s="169">
        <f>SUM(I132:I135)</f>
        <v>5000</v>
      </c>
      <c r="J131" s="169">
        <f>SUM(J132:J135)</f>
        <v>0</v>
      </c>
      <c r="K131" s="169">
        <f>SUM(K132:K135)</f>
        <v>1782</v>
      </c>
      <c r="L131" s="171">
        <f>SUM(L132:L135)</f>
        <v>0</v>
      </c>
    </row>
    <row r="132" spans="1:13" x14ac:dyDescent="0.25">
      <c r="A132" s="44">
        <v>2311</v>
      </c>
      <c r="B132" s="71" t="s">
        <v>141</v>
      </c>
      <c r="C132" s="72">
        <f t="shared" si="8"/>
        <v>6150</v>
      </c>
      <c r="D132" s="74">
        <v>2150</v>
      </c>
      <c r="E132" s="74"/>
      <c r="F132" s="74">
        <v>4000</v>
      </c>
      <c r="G132" s="157"/>
      <c r="H132" s="72">
        <f t="shared" si="9"/>
        <v>6030</v>
      </c>
      <c r="I132" s="74">
        <v>5000</v>
      </c>
      <c r="J132" s="74"/>
      <c r="K132" s="74">
        <v>1030</v>
      </c>
      <c r="L132" s="158"/>
      <c r="M132" s="156"/>
    </row>
    <row r="133" spans="1:13" x14ac:dyDescent="0.25">
      <c r="A133" s="44">
        <v>2312</v>
      </c>
      <c r="B133" s="71" t="s">
        <v>142</v>
      </c>
      <c r="C133" s="72">
        <f t="shared" si="8"/>
        <v>752</v>
      </c>
      <c r="D133" s="74">
        <v>752</v>
      </c>
      <c r="E133" s="74"/>
      <c r="F133" s="74"/>
      <c r="G133" s="157"/>
      <c r="H133" s="72">
        <f t="shared" si="9"/>
        <v>752</v>
      </c>
      <c r="I133" s="74">
        <v>0</v>
      </c>
      <c r="J133" s="74"/>
      <c r="K133" s="74">
        <v>752</v>
      </c>
      <c r="L133" s="158"/>
      <c r="M133" s="156"/>
    </row>
    <row r="134" spans="1:13" hidden="1" x14ac:dyDescent="0.25">
      <c r="A134" s="44">
        <v>2313</v>
      </c>
      <c r="B134" s="71" t="s">
        <v>143</v>
      </c>
      <c r="C134" s="72">
        <f t="shared" si="8"/>
        <v>0</v>
      </c>
      <c r="D134" s="74"/>
      <c r="E134" s="74"/>
      <c r="F134" s="74"/>
      <c r="G134" s="157"/>
      <c r="H134" s="72">
        <f t="shared" si="9"/>
        <v>0</v>
      </c>
      <c r="I134" s="74">
        <v>0</v>
      </c>
      <c r="J134" s="74"/>
      <c r="K134" s="74">
        <v>0</v>
      </c>
      <c r="L134" s="158"/>
      <c r="M134" s="156"/>
    </row>
    <row r="135" spans="1:13" ht="36" hidden="1" customHeight="1" x14ac:dyDescent="0.25">
      <c r="A135" s="44">
        <v>2314</v>
      </c>
      <c r="B135" s="71" t="s">
        <v>144</v>
      </c>
      <c r="C135" s="72">
        <f t="shared" si="8"/>
        <v>0</v>
      </c>
      <c r="D135" s="74"/>
      <c r="E135" s="74"/>
      <c r="F135" s="74"/>
      <c r="G135" s="157"/>
      <c r="H135" s="72">
        <f t="shared" si="9"/>
        <v>0</v>
      </c>
      <c r="I135" s="74">
        <v>0</v>
      </c>
      <c r="J135" s="74"/>
      <c r="K135" s="74">
        <v>0</v>
      </c>
      <c r="L135" s="158"/>
      <c r="M135" s="156"/>
    </row>
    <row r="136" spans="1:13" hidden="1" x14ac:dyDescent="0.25">
      <c r="A136" s="159">
        <v>2320</v>
      </c>
      <c r="B136" s="71" t="s">
        <v>145</v>
      </c>
      <c r="C136" s="72">
        <f t="shared" si="8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9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146</v>
      </c>
      <c r="C137" s="72">
        <f t="shared" si="8"/>
        <v>0</v>
      </c>
      <c r="D137" s="74"/>
      <c r="E137" s="74"/>
      <c r="F137" s="74"/>
      <c r="G137" s="157"/>
      <c r="H137" s="72">
        <f t="shared" si="9"/>
        <v>0</v>
      </c>
      <c r="I137" s="74">
        <v>0</v>
      </c>
      <c r="J137" s="74"/>
      <c r="K137" s="74">
        <v>0</v>
      </c>
      <c r="L137" s="158"/>
      <c r="M137" s="156"/>
    </row>
    <row r="138" spans="1:13" hidden="1" x14ac:dyDescent="0.25">
      <c r="A138" s="44">
        <v>2322</v>
      </c>
      <c r="B138" s="71" t="s">
        <v>147</v>
      </c>
      <c r="C138" s="72">
        <f t="shared" si="8"/>
        <v>0</v>
      </c>
      <c r="D138" s="74"/>
      <c r="E138" s="74"/>
      <c r="F138" s="74"/>
      <c r="G138" s="157"/>
      <c r="H138" s="72">
        <f t="shared" si="9"/>
        <v>0</v>
      </c>
      <c r="I138" s="74">
        <v>0</v>
      </c>
      <c r="J138" s="74"/>
      <c r="K138" s="74">
        <v>0</v>
      </c>
      <c r="L138" s="158"/>
      <c r="M138" s="156"/>
    </row>
    <row r="139" spans="1:13" ht="10.5" hidden="1" customHeight="1" x14ac:dyDescent="0.25">
      <c r="A139" s="44">
        <v>2329</v>
      </c>
      <c r="B139" s="71" t="s">
        <v>148</v>
      </c>
      <c r="C139" s="72">
        <f t="shared" si="8"/>
        <v>0</v>
      </c>
      <c r="D139" s="74"/>
      <c r="E139" s="74"/>
      <c r="F139" s="74"/>
      <c r="G139" s="157"/>
      <c r="H139" s="72">
        <f t="shared" si="9"/>
        <v>0</v>
      </c>
      <c r="I139" s="74">
        <v>0</v>
      </c>
      <c r="J139" s="74"/>
      <c r="K139" s="74">
        <v>0</v>
      </c>
      <c r="L139" s="158"/>
      <c r="M139" s="156"/>
    </row>
    <row r="140" spans="1:13" hidden="1" x14ac:dyDescent="0.25">
      <c r="A140" s="159">
        <v>2330</v>
      </c>
      <c r="B140" s="71" t="s">
        <v>149</v>
      </c>
      <c r="C140" s="72">
        <f t="shared" si="8"/>
        <v>0</v>
      </c>
      <c r="D140" s="74"/>
      <c r="E140" s="74"/>
      <c r="F140" s="74"/>
      <c r="G140" s="157"/>
      <c r="H140" s="72">
        <f t="shared" si="9"/>
        <v>0</v>
      </c>
      <c r="I140" s="74">
        <v>0</v>
      </c>
      <c r="J140" s="74"/>
      <c r="K140" s="74">
        <v>0</v>
      </c>
      <c r="L140" s="158"/>
      <c r="M140" s="156"/>
    </row>
    <row r="141" spans="1:13" ht="48" hidden="1" x14ac:dyDescent="0.25">
      <c r="A141" s="159">
        <v>2340</v>
      </c>
      <c r="B141" s="71" t="s">
        <v>150</v>
      </c>
      <c r="C141" s="72">
        <f t="shared" si="8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9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151</v>
      </c>
      <c r="C142" s="72">
        <f t="shared" si="8"/>
        <v>0</v>
      </c>
      <c r="D142" s="74"/>
      <c r="E142" s="74"/>
      <c r="F142" s="74"/>
      <c r="G142" s="157"/>
      <c r="H142" s="72">
        <f t="shared" si="9"/>
        <v>0</v>
      </c>
      <c r="I142" s="74">
        <v>0</v>
      </c>
      <c r="J142" s="74"/>
      <c r="K142" s="74">
        <v>0</v>
      </c>
      <c r="L142" s="158"/>
      <c r="M142" s="156"/>
    </row>
    <row r="143" spans="1:13" ht="24" hidden="1" x14ac:dyDescent="0.25">
      <c r="A143" s="44">
        <v>2344</v>
      </c>
      <c r="B143" s="71" t="s">
        <v>152</v>
      </c>
      <c r="C143" s="72">
        <f t="shared" si="8"/>
        <v>0</v>
      </c>
      <c r="D143" s="74"/>
      <c r="E143" s="74"/>
      <c r="F143" s="74"/>
      <c r="G143" s="157"/>
      <c r="H143" s="72">
        <f t="shared" si="9"/>
        <v>0</v>
      </c>
      <c r="I143" s="74">
        <v>0</v>
      </c>
      <c r="J143" s="74"/>
      <c r="K143" s="74">
        <v>0</v>
      </c>
      <c r="L143" s="158"/>
      <c r="M143" s="156"/>
    </row>
    <row r="144" spans="1:13" ht="24" hidden="1" x14ac:dyDescent="0.25">
      <c r="A144" s="150">
        <v>2350</v>
      </c>
      <c r="B144" s="112" t="s">
        <v>153</v>
      </c>
      <c r="C144" s="117">
        <f t="shared" si="8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9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154</v>
      </c>
      <c r="C145" s="66">
        <f t="shared" si="8"/>
        <v>0</v>
      </c>
      <c r="D145" s="68"/>
      <c r="E145" s="68"/>
      <c r="F145" s="68"/>
      <c r="G145" s="154"/>
      <c r="H145" s="66">
        <f t="shared" si="9"/>
        <v>0</v>
      </c>
      <c r="I145" s="68">
        <v>0</v>
      </c>
      <c r="J145" s="68"/>
      <c r="K145" s="68">
        <v>0</v>
      </c>
      <c r="L145" s="155"/>
      <c r="M145" s="156"/>
    </row>
    <row r="146" spans="1:13" hidden="1" x14ac:dyDescent="0.25">
      <c r="A146" s="44">
        <v>2352</v>
      </c>
      <c r="B146" s="71" t="s">
        <v>155</v>
      </c>
      <c r="C146" s="72">
        <f t="shared" si="8"/>
        <v>0</v>
      </c>
      <c r="D146" s="74"/>
      <c r="E146" s="74"/>
      <c r="F146" s="74"/>
      <c r="G146" s="157"/>
      <c r="H146" s="72">
        <f t="shared" si="9"/>
        <v>0</v>
      </c>
      <c r="I146" s="74">
        <v>0</v>
      </c>
      <c r="J146" s="74"/>
      <c r="K146" s="74">
        <v>0</v>
      </c>
      <c r="L146" s="158"/>
      <c r="M146" s="156"/>
    </row>
    <row r="147" spans="1:13" ht="24" hidden="1" x14ac:dyDescent="0.25">
      <c r="A147" s="44">
        <v>2353</v>
      </c>
      <c r="B147" s="71" t="s">
        <v>156</v>
      </c>
      <c r="C147" s="72">
        <f t="shared" si="8"/>
        <v>0</v>
      </c>
      <c r="D147" s="74"/>
      <c r="E147" s="74"/>
      <c r="F147" s="74"/>
      <c r="G147" s="157"/>
      <c r="H147" s="72">
        <f t="shared" si="9"/>
        <v>0</v>
      </c>
      <c r="I147" s="74">
        <v>0</v>
      </c>
      <c r="J147" s="74"/>
      <c r="K147" s="74">
        <v>0</v>
      </c>
      <c r="L147" s="158"/>
      <c r="M147" s="156"/>
    </row>
    <row r="148" spans="1:13" ht="24" hidden="1" x14ac:dyDescent="0.25">
      <c r="A148" s="44">
        <v>2354</v>
      </c>
      <c r="B148" s="71" t="s">
        <v>157</v>
      </c>
      <c r="C148" s="72">
        <f t="shared" si="8"/>
        <v>0</v>
      </c>
      <c r="D148" s="74"/>
      <c r="E148" s="74"/>
      <c r="F148" s="74"/>
      <c r="G148" s="157"/>
      <c r="H148" s="72">
        <f t="shared" si="9"/>
        <v>0</v>
      </c>
      <c r="I148" s="74">
        <v>0</v>
      </c>
      <c r="J148" s="74"/>
      <c r="K148" s="74">
        <v>0</v>
      </c>
      <c r="L148" s="158"/>
      <c r="M148" s="156"/>
    </row>
    <row r="149" spans="1:13" ht="24" hidden="1" x14ac:dyDescent="0.25">
      <c r="A149" s="44">
        <v>2355</v>
      </c>
      <c r="B149" s="71" t="s">
        <v>158</v>
      </c>
      <c r="C149" s="72">
        <f t="shared" si="8"/>
        <v>0</v>
      </c>
      <c r="D149" s="74"/>
      <c r="E149" s="74"/>
      <c r="F149" s="74"/>
      <c r="G149" s="157"/>
      <c r="H149" s="72">
        <f t="shared" si="9"/>
        <v>0</v>
      </c>
      <c r="I149" s="74">
        <v>0</v>
      </c>
      <c r="J149" s="74"/>
      <c r="K149" s="74">
        <v>0</v>
      </c>
      <c r="L149" s="158"/>
      <c r="M149" s="156"/>
    </row>
    <row r="150" spans="1:13" ht="24" hidden="1" x14ac:dyDescent="0.25">
      <c r="A150" s="44">
        <v>2359</v>
      </c>
      <c r="B150" s="71" t="s">
        <v>159</v>
      </c>
      <c r="C150" s="72">
        <f t="shared" si="8"/>
        <v>0</v>
      </c>
      <c r="D150" s="74"/>
      <c r="E150" s="74"/>
      <c r="F150" s="74"/>
      <c r="G150" s="157"/>
      <c r="H150" s="72">
        <f t="shared" si="9"/>
        <v>0</v>
      </c>
      <c r="I150" s="74">
        <v>0</v>
      </c>
      <c r="J150" s="74"/>
      <c r="K150" s="74">
        <v>0</v>
      </c>
      <c r="L150" s="158"/>
      <c r="M150" s="156"/>
    </row>
    <row r="151" spans="1:13" ht="24.75" hidden="1" customHeight="1" x14ac:dyDescent="0.25">
      <c r="A151" s="159">
        <v>2360</v>
      </c>
      <c r="B151" s="71" t="s">
        <v>160</v>
      </c>
      <c r="C151" s="72">
        <f t="shared" si="8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9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161</v>
      </c>
      <c r="C152" s="72">
        <f t="shared" si="8"/>
        <v>0</v>
      </c>
      <c r="D152" s="74"/>
      <c r="E152" s="74"/>
      <c r="F152" s="74"/>
      <c r="G152" s="157"/>
      <c r="H152" s="72">
        <f t="shared" si="9"/>
        <v>0</v>
      </c>
      <c r="I152" s="74">
        <v>0</v>
      </c>
      <c r="J152" s="74"/>
      <c r="K152" s="74">
        <v>0</v>
      </c>
      <c r="L152" s="158"/>
      <c r="M152" s="156"/>
    </row>
    <row r="153" spans="1:13" ht="24" hidden="1" x14ac:dyDescent="0.25">
      <c r="A153" s="43">
        <v>2362</v>
      </c>
      <c r="B153" s="71" t="s">
        <v>162</v>
      </c>
      <c r="C153" s="72">
        <f t="shared" si="8"/>
        <v>0</v>
      </c>
      <c r="D153" s="74"/>
      <c r="E153" s="74"/>
      <c r="F153" s="74"/>
      <c r="G153" s="157"/>
      <c r="H153" s="72">
        <f t="shared" si="9"/>
        <v>0</v>
      </c>
      <c r="I153" s="74">
        <v>0</v>
      </c>
      <c r="J153" s="74"/>
      <c r="K153" s="74">
        <v>0</v>
      </c>
      <c r="L153" s="158"/>
      <c r="M153" s="156"/>
    </row>
    <row r="154" spans="1:13" hidden="1" x14ac:dyDescent="0.25">
      <c r="A154" s="43">
        <v>2363</v>
      </c>
      <c r="B154" s="71" t="s">
        <v>163</v>
      </c>
      <c r="C154" s="72">
        <f t="shared" si="8"/>
        <v>0</v>
      </c>
      <c r="D154" s="74"/>
      <c r="E154" s="74"/>
      <c r="F154" s="74"/>
      <c r="G154" s="157"/>
      <c r="H154" s="72">
        <f t="shared" si="9"/>
        <v>0</v>
      </c>
      <c r="I154" s="74">
        <v>0</v>
      </c>
      <c r="J154" s="74"/>
      <c r="K154" s="74">
        <v>0</v>
      </c>
      <c r="L154" s="158"/>
      <c r="M154" s="156"/>
    </row>
    <row r="155" spans="1:13" hidden="1" x14ac:dyDescent="0.25">
      <c r="A155" s="43">
        <v>2364</v>
      </c>
      <c r="B155" s="71" t="s">
        <v>164</v>
      </c>
      <c r="C155" s="72">
        <f t="shared" si="8"/>
        <v>0</v>
      </c>
      <c r="D155" s="74"/>
      <c r="E155" s="74"/>
      <c r="F155" s="74"/>
      <c r="G155" s="157"/>
      <c r="H155" s="72">
        <f t="shared" si="9"/>
        <v>0</v>
      </c>
      <c r="I155" s="74">
        <v>0</v>
      </c>
      <c r="J155" s="74"/>
      <c r="K155" s="74">
        <v>0</v>
      </c>
      <c r="L155" s="158"/>
      <c r="M155" s="156"/>
    </row>
    <row r="156" spans="1:13" ht="12.75" hidden="1" customHeight="1" x14ac:dyDescent="0.25">
      <c r="A156" s="43">
        <v>2365</v>
      </c>
      <c r="B156" s="71" t="s">
        <v>165</v>
      </c>
      <c r="C156" s="72">
        <f t="shared" si="8"/>
        <v>0</v>
      </c>
      <c r="D156" s="74"/>
      <c r="E156" s="74"/>
      <c r="F156" s="74"/>
      <c r="G156" s="157"/>
      <c r="H156" s="72">
        <f t="shared" si="9"/>
        <v>0</v>
      </c>
      <c r="I156" s="74">
        <v>0</v>
      </c>
      <c r="J156" s="74"/>
      <c r="K156" s="74">
        <v>0</v>
      </c>
      <c r="L156" s="158"/>
      <c r="M156" s="156"/>
    </row>
    <row r="157" spans="1:13" ht="36" hidden="1" x14ac:dyDescent="0.25">
      <c r="A157" s="43">
        <v>2366</v>
      </c>
      <c r="B157" s="71" t="s">
        <v>166</v>
      </c>
      <c r="C157" s="72">
        <f t="shared" si="8"/>
        <v>0</v>
      </c>
      <c r="D157" s="74"/>
      <c r="E157" s="74"/>
      <c r="F157" s="74"/>
      <c r="G157" s="157"/>
      <c r="H157" s="72">
        <f t="shared" si="9"/>
        <v>0</v>
      </c>
      <c r="I157" s="74">
        <v>0</v>
      </c>
      <c r="J157" s="74"/>
      <c r="K157" s="74">
        <v>0</v>
      </c>
      <c r="L157" s="158"/>
      <c r="M157" s="156"/>
    </row>
    <row r="158" spans="1:13" ht="48" hidden="1" x14ac:dyDescent="0.25">
      <c r="A158" s="43">
        <v>2369</v>
      </c>
      <c r="B158" s="71" t="s">
        <v>167</v>
      </c>
      <c r="C158" s="72">
        <f t="shared" si="8"/>
        <v>0</v>
      </c>
      <c r="D158" s="74"/>
      <c r="E158" s="74"/>
      <c r="F158" s="74"/>
      <c r="G158" s="157"/>
      <c r="H158" s="72">
        <f t="shared" si="9"/>
        <v>0</v>
      </c>
      <c r="I158" s="74">
        <v>0</v>
      </c>
      <c r="J158" s="74"/>
      <c r="K158" s="74">
        <v>0</v>
      </c>
      <c r="L158" s="158"/>
      <c r="M158" s="156"/>
    </row>
    <row r="159" spans="1:13" hidden="1" x14ac:dyDescent="0.25">
      <c r="A159" s="150">
        <v>2370</v>
      </c>
      <c r="B159" s="112" t="s">
        <v>168</v>
      </c>
      <c r="C159" s="117">
        <f t="shared" si="8"/>
        <v>0</v>
      </c>
      <c r="D159" s="163"/>
      <c r="E159" s="163"/>
      <c r="F159" s="163"/>
      <c r="G159" s="164"/>
      <c r="H159" s="117">
        <f t="shared" si="9"/>
        <v>0</v>
      </c>
      <c r="I159" s="163">
        <v>0</v>
      </c>
      <c r="J159" s="163"/>
      <c r="K159" s="163">
        <v>0</v>
      </c>
      <c r="L159" s="165"/>
      <c r="M159" s="156"/>
    </row>
    <row r="160" spans="1:13" hidden="1" x14ac:dyDescent="0.25">
      <c r="A160" s="150">
        <v>2380</v>
      </c>
      <c r="B160" s="112" t="s">
        <v>169</v>
      </c>
      <c r="C160" s="117">
        <f t="shared" si="8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9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170</v>
      </c>
      <c r="C161" s="66">
        <f t="shared" ref="C161:C224" si="10">SUM(D161:G161)</f>
        <v>0</v>
      </c>
      <c r="D161" s="68"/>
      <c r="E161" s="68"/>
      <c r="F161" s="68"/>
      <c r="G161" s="154"/>
      <c r="H161" s="66">
        <f t="shared" si="9"/>
        <v>0</v>
      </c>
      <c r="I161" s="68">
        <v>0</v>
      </c>
      <c r="J161" s="68"/>
      <c r="K161" s="68">
        <v>0</v>
      </c>
      <c r="L161" s="155"/>
      <c r="M161" s="156"/>
    </row>
    <row r="162" spans="1:13" ht="24" hidden="1" x14ac:dyDescent="0.25">
      <c r="A162" s="43">
        <v>2389</v>
      </c>
      <c r="B162" s="71" t="s">
        <v>171</v>
      </c>
      <c r="C162" s="72">
        <f t="shared" si="10"/>
        <v>0</v>
      </c>
      <c r="D162" s="74"/>
      <c r="E162" s="74"/>
      <c r="F162" s="74"/>
      <c r="G162" s="157"/>
      <c r="H162" s="72">
        <f t="shared" si="9"/>
        <v>0</v>
      </c>
      <c r="I162" s="74">
        <v>0</v>
      </c>
      <c r="J162" s="74"/>
      <c r="K162" s="74">
        <v>0</v>
      </c>
      <c r="L162" s="158"/>
      <c r="M162" s="156"/>
    </row>
    <row r="163" spans="1:13" hidden="1" x14ac:dyDescent="0.25">
      <c r="A163" s="150">
        <v>2390</v>
      </c>
      <c r="B163" s="112" t="s">
        <v>172</v>
      </c>
      <c r="C163" s="117">
        <f t="shared" si="10"/>
        <v>0</v>
      </c>
      <c r="D163" s="163"/>
      <c r="E163" s="163"/>
      <c r="F163" s="163"/>
      <c r="G163" s="164"/>
      <c r="H163" s="117">
        <f t="shared" si="9"/>
        <v>0</v>
      </c>
      <c r="I163" s="163">
        <v>0</v>
      </c>
      <c r="J163" s="163"/>
      <c r="K163" s="163">
        <v>0</v>
      </c>
      <c r="L163" s="165"/>
      <c r="M163" s="156"/>
    </row>
    <row r="164" spans="1:13" hidden="1" x14ac:dyDescent="0.25">
      <c r="A164" s="56">
        <v>2400</v>
      </c>
      <c r="B164" s="147" t="s">
        <v>173</v>
      </c>
      <c r="C164" s="57">
        <f t="shared" si="10"/>
        <v>0</v>
      </c>
      <c r="D164" s="177"/>
      <c r="E164" s="177"/>
      <c r="F164" s="177"/>
      <c r="G164" s="178"/>
      <c r="H164" s="57">
        <f t="shared" si="9"/>
        <v>0</v>
      </c>
      <c r="I164" s="177">
        <v>0</v>
      </c>
      <c r="J164" s="177"/>
      <c r="K164" s="177">
        <v>0</v>
      </c>
      <c r="L164" s="155"/>
      <c r="M164" s="156"/>
    </row>
    <row r="165" spans="1:13" ht="24" x14ac:dyDescent="0.25">
      <c r="A165" s="56">
        <v>2500</v>
      </c>
      <c r="B165" s="147" t="s">
        <v>174</v>
      </c>
      <c r="C165" s="57">
        <f t="shared" si="10"/>
        <v>3500</v>
      </c>
      <c r="D165" s="63">
        <f>SUM(D166,D171)</f>
        <v>0</v>
      </c>
      <c r="E165" s="63">
        <f>SUM(E166,E171)</f>
        <v>0</v>
      </c>
      <c r="F165" s="63">
        <f>SUM(F166,F171)</f>
        <v>3500</v>
      </c>
      <c r="G165" s="63">
        <f>SUM(G166,G171)</f>
        <v>0</v>
      </c>
      <c r="H165" s="57">
        <f t="shared" si="9"/>
        <v>3679</v>
      </c>
      <c r="I165" s="63">
        <f>SUM(I166,I171)</f>
        <v>0</v>
      </c>
      <c r="J165" s="63">
        <f>SUM(J166,J171)</f>
        <v>0</v>
      </c>
      <c r="K165" s="63">
        <f>SUM(K166,K171)</f>
        <v>3679</v>
      </c>
      <c r="L165" s="172">
        <f>SUM(L166,L171)</f>
        <v>0</v>
      </c>
    </row>
    <row r="166" spans="1:13" ht="16.5" customHeight="1" x14ac:dyDescent="0.25">
      <c r="A166" s="168">
        <v>2510</v>
      </c>
      <c r="B166" s="65" t="s">
        <v>175</v>
      </c>
      <c r="C166" s="66">
        <f t="shared" si="10"/>
        <v>3500</v>
      </c>
      <c r="D166" s="169">
        <f>SUM(D167:D170)</f>
        <v>0</v>
      </c>
      <c r="E166" s="169">
        <f>SUM(E167:E170)</f>
        <v>0</v>
      </c>
      <c r="F166" s="169">
        <f>SUM(F167:F170)</f>
        <v>3500</v>
      </c>
      <c r="G166" s="169">
        <f>SUM(G167:G170)</f>
        <v>0</v>
      </c>
      <c r="H166" s="66">
        <f t="shared" si="9"/>
        <v>3679</v>
      </c>
      <c r="I166" s="169">
        <f>SUM(I167:I170)</f>
        <v>0</v>
      </c>
      <c r="J166" s="169">
        <f>SUM(J167:J170)</f>
        <v>0</v>
      </c>
      <c r="K166" s="169">
        <f>SUM(K167:K170)</f>
        <v>3679</v>
      </c>
      <c r="L166" s="180">
        <f>SUM(L167:L170)</f>
        <v>0</v>
      </c>
    </row>
    <row r="167" spans="1:13" ht="24" x14ac:dyDescent="0.25">
      <c r="A167" s="44">
        <v>2512</v>
      </c>
      <c r="B167" s="71" t="s">
        <v>176</v>
      </c>
      <c r="C167" s="72">
        <f t="shared" si="10"/>
        <v>3500</v>
      </c>
      <c r="D167" s="74"/>
      <c r="E167" s="74"/>
      <c r="F167" s="74">
        <v>3500</v>
      </c>
      <c r="G167" s="157"/>
      <c r="H167" s="72">
        <f t="shared" si="9"/>
        <v>3679</v>
      </c>
      <c r="I167" s="74">
        <v>0</v>
      </c>
      <c r="J167" s="74"/>
      <c r="K167" s="74">
        <v>3679</v>
      </c>
      <c r="L167" s="158"/>
      <c r="M167" s="156"/>
    </row>
    <row r="168" spans="1:13" ht="36" hidden="1" x14ac:dyDescent="0.25">
      <c r="A168" s="44">
        <v>2513</v>
      </c>
      <c r="B168" s="71" t="s">
        <v>177</v>
      </c>
      <c r="C168" s="72">
        <f t="shared" si="10"/>
        <v>0</v>
      </c>
      <c r="D168" s="74"/>
      <c r="E168" s="74"/>
      <c r="F168" s="74"/>
      <c r="G168" s="157"/>
      <c r="H168" s="72">
        <f t="shared" si="9"/>
        <v>0</v>
      </c>
      <c r="I168" s="74">
        <v>0</v>
      </c>
      <c r="J168" s="74"/>
      <c r="K168" s="74">
        <v>0</v>
      </c>
      <c r="L168" s="158"/>
      <c r="M168" s="156"/>
    </row>
    <row r="169" spans="1:13" ht="24" hidden="1" x14ac:dyDescent="0.25">
      <c r="A169" s="44">
        <v>2515</v>
      </c>
      <c r="B169" s="71" t="s">
        <v>178</v>
      </c>
      <c r="C169" s="72">
        <f t="shared" si="10"/>
        <v>0</v>
      </c>
      <c r="D169" s="74"/>
      <c r="E169" s="74"/>
      <c r="F169" s="74"/>
      <c r="G169" s="157"/>
      <c r="H169" s="72">
        <f t="shared" si="9"/>
        <v>0</v>
      </c>
      <c r="I169" s="74">
        <v>0</v>
      </c>
      <c r="J169" s="74"/>
      <c r="K169" s="74">
        <v>0</v>
      </c>
      <c r="L169" s="158"/>
      <c r="M169" s="156"/>
    </row>
    <row r="170" spans="1:13" ht="24" hidden="1" x14ac:dyDescent="0.25">
      <c r="A170" s="44">
        <v>2519</v>
      </c>
      <c r="B170" s="71" t="s">
        <v>179</v>
      </c>
      <c r="C170" s="72">
        <f t="shared" si="10"/>
        <v>0</v>
      </c>
      <c r="D170" s="74"/>
      <c r="E170" s="74"/>
      <c r="F170" s="74"/>
      <c r="G170" s="157"/>
      <c r="H170" s="72">
        <f t="shared" si="9"/>
        <v>0</v>
      </c>
      <c r="I170" s="74">
        <v>0</v>
      </c>
      <c r="J170" s="74"/>
      <c r="K170" s="74">
        <v>0</v>
      </c>
      <c r="L170" s="158"/>
      <c r="M170" s="156"/>
    </row>
    <row r="171" spans="1:13" ht="24" hidden="1" x14ac:dyDescent="0.25">
      <c r="A171" s="159">
        <v>2520</v>
      </c>
      <c r="B171" s="71" t="s">
        <v>180</v>
      </c>
      <c r="C171" s="72">
        <f t="shared" si="10"/>
        <v>0</v>
      </c>
      <c r="D171" s="74"/>
      <c r="E171" s="74"/>
      <c r="F171" s="74"/>
      <c r="G171" s="157"/>
      <c r="H171" s="72">
        <f t="shared" si="9"/>
        <v>0</v>
      </c>
      <c r="I171" s="74">
        <v>0</v>
      </c>
      <c r="J171" s="74"/>
      <c r="K171" s="74">
        <v>0</v>
      </c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181</v>
      </c>
      <c r="C172" s="66">
        <f t="shared" si="10"/>
        <v>0</v>
      </c>
      <c r="D172" s="40"/>
      <c r="E172" s="40"/>
      <c r="F172" s="40"/>
      <c r="G172" s="41"/>
      <c r="H172" s="66">
        <f t="shared" si="9"/>
        <v>0</v>
      </c>
      <c r="I172" s="40">
        <v>0</v>
      </c>
      <c r="J172" s="40"/>
      <c r="K172" s="40">
        <v>0</v>
      </c>
      <c r="L172" s="42"/>
      <c r="M172" s="181"/>
    </row>
    <row r="173" spans="1:13" hidden="1" x14ac:dyDescent="0.25">
      <c r="A173" s="142">
        <v>3000</v>
      </c>
      <c r="B173" s="142" t="s">
        <v>182</v>
      </c>
      <c r="C173" s="143">
        <f t="shared" si="10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9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183</v>
      </c>
      <c r="C174" s="184">
        <f t="shared" si="10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9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3" ht="36" hidden="1" x14ac:dyDescent="0.25">
      <c r="A175" s="168">
        <v>3260</v>
      </c>
      <c r="B175" s="65" t="s">
        <v>184</v>
      </c>
      <c r="C175" s="66">
        <f t="shared" si="10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9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185</v>
      </c>
      <c r="C176" s="72">
        <f t="shared" si="10"/>
        <v>0</v>
      </c>
      <c r="D176" s="74"/>
      <c r="E176" s="74"/>
      <c r="F176" s="74"/>
      <c r="G176" s="157"/>
      <c r="H176" s="72">
        <f t="shared" si="9"/>
        <v>0</v>
      </c>
      <c r="I176" s="74">
        <v>0</v>
      </c>
      <c r="J176" s="74"/>
      <c r="K176" s="74">
        <v>0</v>
      </c>
      <c r="L176" s="158"/>
      <c r="M176" s="156"/>
    </row>
    <row r="177" spans="1:13" ht="36" hidden="1" x14ac:dyDescent="0.25">
      <c r="A177" s="44">
        <v>3262</v>
      </c>
      <c r="B177" s="71" t="s">
        <v>186</v>
      </c>
      <c r="C177" s="72">
        <f t="shared" si="10"/>
        <v>0</v>
      </c>
      <c r="D177" s="74"/>
      <c r="E177" s="74"/>
      <c r="F177" s="74"/>
      <c r="G177" s="157"/>
      <c r="H177" s="72">
        <f t="shared" si="9"/>
        <v>0</v>
      </c>
      <c r="I177" s="74">
        <v>0</v>
      </c>
      <c r="J177" s="74"/>
      <c r="K177" s="74">
        <v>0</v>
      </c>
      <c r="L177" s="158"/>
      <c r="M177" s="156"/>
    </row>
    <row r="178" spans="1:13" ht="24" hidden="1" x14ac:dyDescent="0.25">
      <c r="A178" s="44">
        <v>3263</v>
      </c>
      <c r="B178" s="71" t="s">
        <v>187</v>
      </c>
      <c r="C178" s="72">
        <f t="shared" si="10"/>
        <v>0</v>
      </c>
      <c r="D178" s="74"/>
      <c r="E178" s="74"/>
      <c r="F178" s="74"/>
      <c r="G178" s="157"/>
      <c r="H178" s="72">
        <f t="shared" si="9"/>
        <v>0</v>
      </c>
      <c r="I178" s="74">
        <v>0</v>
      </c>
      <c r="J178" s="74"/>
      <c r="K178" s="74">
        <v>0</v>
      </c>
      <c r="L178" s="158"/>
      <c r="M178" s="156"/>
    </row>
    <row r="179" spans="1:13" ht="84" hidden="1" x14ac:dyDescent="0.25">
      <c r="A179" s="168">
        <v>3290</v>
      </c>
      <c r="B179" s="65" t="s">
        <v>188</v>
      </c>
      <c r="C179" s="185">
        <f t="shared" si="10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9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3" ht="72" hidden="1" x14ac:dyDescent="0.25">
      <c r="A180" s="44">
        <v>3291</v>
      </c>
      <c r="B180" s="71" t="s">
        <v>189</v>
      </c>
      <c r="C180" s="72">
        <f t="shared" si="10"/>
        <v>0</v>
      </c>
      <c r="D180" s="74"/>
      <c r="E180" s="74"/>
      <c r="F180" s="74"/>
      <c r="G180" s="187"/>
      <c r="H180" s="72">
        <f t="shared" si="9"/>
        <v>0</v>
      </c>
      <c r="I180" s="74">
        <v>0</v>
      </c>
      <c r="J180" s="74"/>
      <c r="K180" s="74">
        <v>0</v>
      </c>
      <c r="L180" s="158"/>
      <c r="M180" s="156"/>
    </row>
    <row r="181" spans="1:13" ht="72" hidden="1" x14ac:dyDescent="0.25">
      <c r="A181" s="44">
        <v>3292</v>
      </c>
      <c r="B181" s="71" t="s">
        <v>190</v>
      </c>
      <c r="C181" s="72">
        <f t="shared" si="10"/>
        <v>0</v>
      </c>
      <c r="D181" s="74"/>
      <c r="E181" s="74"/>
      <c r="F181" s="74"/>
      <c r="G181" s="187"/>
      <c r="H181" s="72">
        <f t="shared" si="9"/>
        <v>0</v>
      </c>
      <c r="I181" s="74">
        <v>0</v>
      </c>
      <c r="J181" s="74"/>
      <c r="K181" s="74">
        <v>0</v>
      </c>
      <c r="L181" s="158"/>
      <c r="M181" s="156"/>
    </row>
    <row r="182" spans="1:13" ht="72" hidden="1" x14ac:dyDescent="0.25">
      <c r="A182" s="44">
        <v>3293</v>
      </c>
      <c r="B182" s="71" t="s">
        <v>191</v>
      </c>
      <c r="C182" s="72">
        <f t="shared" si="10"/>
        <v>0</v>
      </c>
      <c r="D182" s="74"/>
      <c r="E182" s="74"/>
      <c r="F182" s="74"/>
      <c r="G182" s="187"/>
      <c r="H182" s="72">
        <f t="shared" si="9"/>
        <v>0</v>
      </c>
      <c r="I182" s="74">
        <v>0</v>
      </c>
      <c r="J182" s="74"/>
      <c r="K182" s="74">
        <v>0</v>
      </c>
      <c r="L182" s="158"/>
      <c r="M182" s="156"/>
    </row>
    <row r="183" spans="1:13" ht="60" hidden="1" x14ac:dyDescent="0.25">
      <c r="A183" s="188">
        <v>3294</v>
      </c>
      <c r="B183" s="71" t="s">
        <v>192</v>
      </c>
      <c r="C183" s="185">
        <f t="shared" si="10"/>
        <v>0</v>
      </c>
      <c r="D183" s="189"/>
      <c r="E183" s="189"/>
      <c r="F183" s="189"/>
      <c r="G183" s="190"/>
      <c r="H183" s="185">
        <f t="shared" si="9"/>
        <v>0</v>
      </c>
      <c r="I183" s="189">
        <v>0</v>
      </c>
      <c r="J183" s="189"/>
      <c r="K183" s="189">
        <v>0</v>
      </c>
      <c r="L183" s="191"/>
      <c r="M183" s="156"/>
    </row>
    <row r="184" spans="1:13" ht="48" hidden="1" x14ac:dyDescent="0.25">
      <c r="A184" s="192">
        <v>3300</v>
      </c>
      <c r="B184" s="183" t="s">
        <v>193</v>
      </c>
      <c r="C184" s="193">
        <f t="shared" si="10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9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3" ht="48" hidden="1" x14ac:dyDescent="0.25">
      <c r="A185" s="111">
        <v>3310</v>
      </c>
      <c r="B185" s="112" t="s">
        <v>194</v>
      </c>
      <c r="C185" s="195">
        <f t="shared" si="10"/>
        <v>0</v>
      </c>
      <c r="D185" s="163"/>
      <c r="E185" s="163"/>
      <c r="F185" s="163"/>
      <c r="G185" s="164"/>
      <c r="H185" s="195">
        <f t="shared" si="9"/>
        <v>0</v>
      </c>
      <c r="I185" s="163">
        <v>0</v>
      </c>
      <c r="J185" s="163"/>
      <c r="K185" s="163">
        <v>0</v>
      </c>
      <c r="L185" s="165"/>
      <c r="M185" s="156"/>
    </row>
    <row r="186" spans="1:13" ht="48.75" hidden="1" customHeight="1" x14ac:dyDescent="0.25">
      <c r="A186" s="38">
        <v>3320</v>
      </c>
      <c r="B186" s="65" t="s">
        <v>195</v>
      </c>
      <c r="C186" s="66">
        <f t="shared" si="10"/>
        <v>0</v>
      </c>
      <c r="D186" s="68"/>
      <c r="E186" s="68"/>
      <c r="F186" s="68"/>
      <c r="G186" s="154"/>
      <c r="H186" s="66">
        <f t="shared" si="9"/>
        <v>0</v>
      </c>
      <c r="I186" s="68">
        <v>0</v>
      </c>
      <c r="J186" s="68"/>
      <c r="K186" s="68">
        <v>0</v>
      </c>
      <c r="L186" s="155"/>
      <c r="M186" s="156"/>
    </row>
    <row r="187" spans="1:13" hidden="1" x14ac:dyDescent="0.25">
      <c r="A187" s="196">
        <v>4000</v>
      </c>
      <c r="B187" s="142" t="s">
        <v>196</v>
      </c>
      <c r="C187" s="143">
        <f t="shared" si="10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9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197</v>
      </c>
      <c r="C188" s="57">
        <f t="shared" si="10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9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198</v>
      </c>
      <c r="C189" s="66">
        <f t="shared" si="10"/>
        <v>0</v>
      </c>
      <c r="D189" s="68"/>
      <c r="E189" s="68"/>
      <c r="F189" s="68"/>
      <c r="G189" s="154"/>
      <c r="H189" s="66">
        <f t="shared" si="9"/>
        <v>0</v>
      </c>
      <c r="I189" s="68">
        <v>0</v>
      </c>
      <c r="J189" s="68"/>
      <c r="K189" s="68">
        <v>0</v>
      </c>
      <c r="L189" s="155"/>
      <c r="M189" s="156"/>
    </row>
    <row r="190" spans="1:13" ht="24" hidden="1" x14ac:dyDescent="0.25">
      <c r="A190" s="159">
        <v>4250</v>
      </c>
      <c r="B190" s="71" t="s">
        <v>199</v>
      </c>
      <c r="C190" s="72">
        <f t="shared" si="10"/>
        <v>0</v>
      </c>
      <c r="D190" s="74"/>
      <c r="E190" s="74"/>
      <c r="F190" s="74"/>
      <c r="G190" s="157"/>
      <c r="H190" s="72">
        <f t="shared" si="9"/>
        <v>0</v>
      </c>
      <c r="I190" s="74">
        <v>0</v>
      </c>
      <c r="J190" s="74"/>
      <c r="K190" s="74">
        <v>0</v>
      </c>
      <c r="L190" s="158"/>
      <c r="M190" s="156"/>
    </row>
    <row r="191" spans="1:13" hidden="1" x14ac:dyDescent="0.25">
      <c r="A191" s="56">
        <v>4300</v>
      </c>
      <c r="B191" s="147" t="s">
        <v>200</v>
      </c>
      <c r="C191" s="57">
        <f t="shared" si="10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9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201</v>
      </c>
      <c r="C192" s="66">
        <f t="shared" si="10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9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202</v>
      </c>
      <c r="C193" s="72">
        <f t="shared" si="10"/>
        <v>0</v>
      </c>
      <c r="D193" s="74"/>
      <c r="E193" s="74"/>
      <c r="F193" s="74"/>
      <c r="G193" s="157"/>
      <c r="H193" s="72">
        <f t="shared" ref="H193:H256" si="11">SUM(I193:L193)</f>
        <v>0</v>
      </c>
      <c r="I193" s="74">
        <v>0</v>
      </c>
      <c r="J193" s="74"/>
      <c r="K193" s="74">
        <v>0</v>
      </c>
      <c r="L193" s="158"/>
      <c r="M193" s="156"/>
    </row>
    <row r="194" spans="1:13" s="24" customFormat="1" ht="24" x14ac:dyDescent="0.25">
      <c r="A194" s="107"/>
      <c r="B194" s="108" t="s">
        <v>203</v>
      </c>
      <c r="C194" s="138">
        <f t="shared" si="10"/>
        <v>151500</v>
      </c>
      <c r="D194" s="139">
        <f>SUM(D195,D230,D269,D283)</f>
        <v>151500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275">
        <f t="shared" si="11"/>
        <v>141634</v>
      </c>
      <c r="I194" s="276">
        <f>SUM(I195,I230,I269,I283)</f>
        <v>140994</v>
      </c>
      <c r="J194" s="276">
        <f>SUM(J195,J230,J269,J283)</f>
        <v>0</v>
      </c>
      <c r="K194" s="276">
        <f>SUM(K195,K230,K269,K283)</f>
        <v>640</v>
      </c>
      <c r="L194" s="199">
        <f>SUM(L195,L230,L269,L283)</f>
        <v>0</v>
      </c>
    </row>
    <row r="195" spans="1:13" x14ac:dyDescent="0.25">
      <c r="A195" s="142">
        <v>5000</v>
      </c>
      <c r="B195" s="142" t="s">
        <v>204</v>
      </c>
      <c r="C195" s="143">
        <f t="shared" si="10"/>
        <v>151500</v>
      </c>
      <c r="D195" s="144">
        <f>D196+D204</f>
        <v>151500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1"/>
        <v>141634</v>
      </c>
      <c r="I195" s="144">
        <f>I196+I204</f>
        <v>140994</v>
      </c>
      <c r="J195" s="144">
        <f>J196+J204</f>
        <v>0</v>
      </c>
      <c r="K195" s="144">
        <f>K196+K204</f>
        <v>640</v>
      </c>
      <c r="L195" s="200">
        <f>L196+L204</f>
        <v>0</v>
      </c>
    </row>
    <row r="196" spans="1:13" x14ac:dyDescent="0.25">
      <c r="A196" s="56">
        <v>5100</v>
      </c>
      <c r="B196" s="147" t="s">
        <v>205</v>
      </c>
      <c r="C196" s="57">
        <f t="shared" si="10"/>
        <v>60500</v>
      </c>
      <c r="D196" s="63">
        <f>D197+D198+D201+D202+D203</f>
        <v>60500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1"/>
        <v>62600</v>
      </c>
      <c r="I196" s="63">
        <f>I197+I198+I201+I202+I203</f>
        <v>62600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206</v>
      </c>
      <c r="C197" s="66">
        <f t="shared" si="10"/>
        <v>0</v>
      </c>
      <c r="D197" s="68"/>
      <c r="E197" s="68"/>
      <c r="F197" s="68"/>
      <c r="G197" s="154"/>
      <c r="H197" s="66">
        <f t="shared" si="11"/>
        <v>0</v>
      </c>
      <c r="I197" s="68">
        <v>0</v>
      </c>
      <c r="J197" s="68"/>
      <c r="K197" s="68">
        <v>0</v>
      </c>
      <c r="L197" s="155"/>
      <c r="M197" s="156"/>
    </row>
    <row r="198" spans="1:13" ht="24" x14ac:dyDescent="0.25">
      <c r="A198" s="159">
        <v>5120</v>
      </c>
      <c r="B198" s="71" t="s">
        <v>207</v>
      </c>
      <c r="C198" s="72">
        <f t="shared" si="10"/>
        <v>60500</v>
      </c>
      <c r="D198" s="160">
        <f>D199+D200</f>
        <v>60500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1"/>
        <v>62600</v>
      </c>
      <c r="I198" s="160">
        <f>I199+I200</f>
        <v>62600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208</v>
      </c>
      <c r="C199" s="72">
        <f t="shared" si="10"/>
        <v>60500</v>
      </c>
      <c r="D199" s="74">
        <v>60500</v>
      </c>
      <c r="E199" s="74"/>
      <c r="F199" s="74"/>
      <c r="G199" s="157"/>
      <c r="H199" s="72">
        <f t="shared" si="11"/>
        <v>62600</v>
      </c>
      <c r="I199" s="74">
        <v>62600</v>
      </c>
      <c r="J199" s="74"/>
      <c r="K199" s="74">
        <v>0</v>
      </c>
      <c r="L199" s="158"/>
      <c r="M199" s="156"/>
    </row>
    <row r="200" spans="1:13" ht="24" hidden="1" x14ac:dyDescent="0.25">
      <c r="A200" s="44">
        <v>5129</v>
      </c>
      <c r="B200" s="71" t="s">
        <v>209</v>
      </c>
      <c r="C200" s="72">
        <f t="shared" si="10"/>
        <v>0</v>
      </c>
      <c r="D200" s="74"/>
      <c r="E200" s="74"/>
      <c r="F200" s="74"/>
      <c r="G200" s="157"/>
      <c r="H200" s="72">
        <f t="shared" si="11"/>
        <v>0</v>
      </c>
      <c r="I200" s="74">
        <v>0</v>
      </c>
      <c r="J200" s="74"/>
      <c r="K200" s="74">
        <v>0</v>
      </c>
      <c r="L200" s="158"/>
      <c r="M200" s="156"/>
    </row>
    <row r="201" spans="1:13" hidden="1" x14ac:dyDescent="0.25">
      <c r="A201" s="159">
        <v>5130</v>
      </c>
      <c r="B201" s="71" t="s">
        <v>210</v>
      </c>
      <c r="C201" s="72">
        <f t="shared" si="10"/>
        <v>0</v>
      </c>
      <c r="D201" s="74"/>
      <c r="E201" s="74"/>
      <c r="F201" s="74"/>
      <c r="G201" s="157"/>
      <c r="H201" s="72">
        <f t="shared" si="11"/>
        <v>0</v>
      </c>
      <c r="I201" s="74">
        <v>0</v>
      </c>
      <c r="J201" s="74"/>
      <c r="K201" s="74">
        <v>0</v>
      </c>
      <c r="L201" s="158"/>
      <c r="M201" s="156"/>
    </row>
    <row r="202" spans="1:13" hidden="1" x14ac:dyDescent="0.25">
      <c r="A202" s="159">
        <v>5140</v>
      </c>
      <c r="B202" s="71" t="s">
        <v>211</v>
      </c>
      <c r="C202" s="72">
        <f t="shared" si="10"/>
        <v>0</v>
      </c>
      <c r="D202" s="74"/>
      <c r="E202" s="74"/>
      <c r="F202" s="74"/>
      <c r="G202" s="157"/>
      <c r="H202" s="72">
        <f t="shared" si="11"/>
        <v>0</v>
      </c>
      <c r="I202" s="74">
        <v>0</v>
      </c>
      <c r="J202" s="74"/>
      <c r="K202" s="74">
        <v>0</v>
      </c>
      <c r="L202" s="158"/>
      <c r="M202" s="156"/>
    </row>
    <row r="203" spans="1:13" ht="24" hidden="1" x14ac:dyDescent="0.25">
      <c r="A203" s="159">
        <v>5170</v>
      </c>
      <c r="B203" s="71" t="s">
        <v>212</v>
      </c>
      <c r="C203" s="72">
        <f t="shared" si="10"/>
        <v>0</v>
      </c>
      <c r="D203" s="74"/>
      <c r="E203" s="74"/>
      <c r="F203" s="74"/>
      <c r="G203" s="157"/>
      <c r="H203" s="72">
        <f t="shared" si="11"/>
        <v>0</v>
      </c>
      <c r="I203" s="74">
        <v>0</v>
      </c>
      <c r="J203" s="74"/>
      <c r="K203" s="74">
        <v>0</v>
      </c>
      <c r="L203" s="158"/>
      <c r="M203" s="156"/>
    </row>
    <row r="204" spans="1:13" x14ac:dyDescent="0.25">
      <c r="A204" s="56">
        <v>5200</v>
      </c>
      <c r="B204" s="147" t="s">
        <v>213</v>
      </c>
      <c r="C204" s="57">
        <f t="shared" si="10"/>
        <v>91000</v>
      </c>
      <c r="D204" s="63">
        <f>D205+D215+D216+D225+D226+D227+D229</f>
        <v>91000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1"/>
        <v>79034</v>
      </c>
      <c r="I204" s="63">
        <f>I205+I215+I216+I225+I226+I227+I229</f>
        <v>78394</v>
      </c>
      <c r="J204" s="63">
        <f>J205+J215+J216+J225+J226+J227+J229</f>
        <v>0</v>
      </c>
      <c r="K204" s="63">
        <f>K205+K215+K216+K225+K226+K227+K229</f>
        <v>640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214</v>
      </c>
      <c r="C205" s="117">
        <f t="shared" si="10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1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215</v>
      </c>
      <c r="C206" s="66">
        <f t="shared" si="10"/>
        <v>0</v>
      </c>
      <c r="D206" s="68"/>
      <c r="E206" s="68"/>
      <c r="F206" s="68"/>
      <c r="G206" s="154"/>
      <c r="H206" s="66">
        <f t="shared" si="11"/>
        <v>0</v>
      </c>
      <c r="I206" s="68">
        <v>0</v>
      </c>
      <c r="J206" s="68"/>
      <c r="K206" s="68">
        <v>0</v>
      </c>
      <c r="L206" s="155"/>
      <c r="M206" s="156"/>
    </row>
    <row r="207" spans="1:13" hidden="1" x14ac:dyDescent="0.25">
      <c r="A207" s="44">
        <v>5212</v>
      </c>
      <c r="B207" s="71" t="s">
        <v>216</v>
      </c>
      <c r="C207" s="72">
        <f t="shared" si="10"/>
        <v>0</v>
      </c>
      <c r="D207" s="74"/>
      <c r="E207" s="74"/>
      <c r="F207" s="74"/>
      <c r="G207" s="157"/>
      <c r="H207" s="72">
        <f t="shared" si="11"/>
        <v>0</v>
      </c>
      <c r="I207" s="74">
        <v>0</v>
      </c>
      <c r="J207" s="74"/>
      <c r="K207" s="74">
        <v>0</v>
      </c>
      <c r="L207" s="158"/>
      <c r="M207" s="156"/>
    </row>
    <row r="208" spans="1:13" hidden="1" x14ac:dyDescent="0.25">
      <c r="A208" s="44">
        <v>5213</v>
      </c>
      <c r="B208" s="71" t="s">
        <v>217</v>
      </c>
      <c r="C208" s="72">
        <f t="shared" si="10"/>
        <v>0</v>
      </c>
      <c r="D208" s="74"/>
      <c r="E208" s="74"/>
      <c r="F208" s="74"/>
      <c r="G208" s="157"/>
      <c r="H208" s="72">
        <f t="shared" si="11"/>
        <v>0</v>
      </c>
      <c r="I208" s="74">
        <v>0</v>
      </c>
      <c r="J208" s="74"/>
      <c r="K208" s="74">
        <v>0</v>
      </c>
      <c r="L208" s="158"/>
      <c r="M208" s="156"/>
    </row>
    <row r="209" spans="1:13" hidden="1" x14ac:dyDescent="0.25">
      <c r="A209" s="44">
        <v>5214</v>
      </c>
      <c r="B209" s="71" t="s">
        <v>218</v>
      </c>
      <c r="C209" s="72">
        <f t="shared" si="10"/>
        <v>0</v>
      </c>
      <c r="D209" s="74"/>
      <c r="E209" s="74"/>
      <c r="F209" s="74"/>
      <c r="G209" s="157"/>
      <c r="H209" s="72">
        <f t="shared" si="11"/>
        <v>0</v>
      </c>
      <c r="I209" s="74">
        <v>0</v>
      </c>
      <c r="J209" s="74"/>
      <c r="K209" s="74">
        <v>0</v>
      </c>
      <c r="L209" s="158"/>
      <c r="M209" s="156"/>
    </row>
    <row r="210" spans="1:13" hidden="1" x14ac:dyDescent="0.25">
      <c r="A210" s="44">
        <v>5215</v>
      </c>
      <c r="B210" s="71" t="s">
        <v>219</v>
      </c>
      <c r="C210" s="72">
        <f t="shared" si="10"/>
        <v>0</v>
      </c>
      <c r="D210" s="74"/>
      <c r="E210" s="74"/>
      <c r="F210" s="74"/>
      <c r="G210" s="157"/>
      <c r="H210" s="72">
        <f t="shared" si="11"/>
        <v>0</v>
      </c>
      <c r="I210" s="74">
        <v>0</v>
      </c>
      <c r="J210" s="74"/>
      <c r="K210" s="74">
        <v>0</v>
      </c>
      <c r="L210" s="158"/>
      <c r="M210" s="156"/>
    </row>
    <row r="211" spans="1:13" ht="14.25" hidden="1" customHeight="1" x14ac:dyDescent="0.25">
      <c r="A211" s="44">
        <v>5216</v>
      </c>
      <c r="B211" s="71" t="s">
        <v>220</v>
      </c>
      <c r="C211" s="72">
        <f t="shared" si="10"/>
        <v>0</v>
      </c>
      <c r="D211" s="74"/>
      <c r="E211" s="74"/>
      <c r="F211" s="74"/>
      <c r="G211" s="157"/>
      <c r="H211" s="72">
        <f t="shared" si="11"/>
        <v>0</v>
      </c>
      <c r="I211" s="74">
        <v>0</v>
      </c>
      <c r="J211" s="74"/>
      <c r="K211" s="74">
        <v>0</v>
      </c>
      <c r="L211" s="158"/>
      <c r="M211" s="156"/>
    </row>
    <row r="212" spans="1:13" hidden="1" x14ac:dyDescent="0.25">
      <c r="A212" s="44">
        <v>5217</v>
      </c>
      <c r="B212" s="71" t="s">
        <v>221</v>
      </c>
      <c r="C212" s="72">
        <f t="shared" si="10"/>
        <v>0</v>
      </c>
      <c r="D212" s="74"/>
      <c r="E212" s="74"/>
      <c r="F212" s="74"/>
      <c r="G212" s="157"/>
      <c r="H212" s="72">
        <f t="shared" si="11"/>
        <v>0</v>
      </c>
      <c r="I212" s="74">
        <v>0</v>
      </c>
      <c r="J212" s="74"/>
      <c r="K212" s="74">
        <v>0</v>
      </c>
      <c r="L212" s="158"/>
      <c r="M212" s="156"/>
    </row>
    <row r="213" spans="1:13" hidden="1" x14ac:dyDescent="0.25">
      <c r="A213" s="44">
        <v>5218</v>
      </c>
      <c r="B213" s="71" t="s">
        <v>222</v>
      </c>
      <c r="C213" s="72">
        <f t="shared" si="10"/>
        <v>0</v>
      </c>
      <c r="D213" s="74"/>
      <c r="E213" s="74"/>
      <c r="F213" s="74"/>
      <c r="G213" s="157"/>
      <c r="H213" s="72">
        <f t="shared" si="11"/>
        <v>0</v>
      </c>
      <c r="I213" s="74">
        <v>0</v>
      </c>
      <c r="J213" s="74"/>
      <c r="K213" s="74">
        <v>0</v>
      </c>
      <c r="L213" s="158"/>
      <c r="M213" s="156"/>
    </row>
    <row r="214" spans="1:13" hidden="1" x14ac:dyDescent="0.25">
      <c r="A214" s="44">
        <v>5219</v>
      </c>
      <c r="B214" s="71" t="s">
        <v>223</v>
      </c>
      <c r="C214" s="72">
        <f t="shared" si="10"/>
        <v>0</v>
      </c>
      <c r="D214" s="74"/>
      <c r="E214" s="74"/>
      <c r="F214" s="74"/>
      <c r="G214" s="157"/>
      <c r="H214" s="72">
        <f t="shared" si="11"/>
        <v>0</v>
      </c>
      <c r="I214" s="74">
        <v>0</v>
      </c>
      <c r="J214" s="74"/>
      <c r="K214" s="74">
        <v>0</v>
      </c>
      <c r="L214" s="158"/>
      <c r="M214" s="156"/>
    </row>
    <row r="215" spans="1:13" ht="13.5" hidden="1" customHeight="1" x14ac:dyDescent="0.25">
      <c r="A215" s="159">
        <v>5220</v>
      </c>
      <c r="B215" s="71" t="s">
        <v>224</v>
      </c>
      <c r="C215" s="72">
        <f t="shared" si="10"/>
        <v>0</v>
      </c>
      <c r="D215" s="74"/>
      <c r="E215" s="74"/>
      <c r="F215" s="74"/>
      <c r="G215" s="157"/>
      <c r="H215" s="72">
        <f t="shared" si="11"/>
        <v>0</v>
      </c>
      <c r="I215" s="74">
        <v>0</v>
      </c>
      <c r="J215" s="74"/>
      <c r="K215" s="74">
        <v>0</v>
      </c>
      <c r="L215" s="158"/>
      <c r="M215" s="156"/>
    </row>
    <row r="216" spans="1:13" x14ac:dyDescent="0.25">
      <c r="A216" s="159">
        <v>5230</v>
      </c>
      <c r="B216" s="71" t="s">
        <v>225</v>
      </c>
      <c r="C216" s="72">
        <f t="shared" si="10"/>
        <v>41000</v>
      </c>
      <c r="D216" s="160">
        <f>SUM(D217:D224)</f>
        <v>41000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1"/>
        <v>30160</v>
      </c>
      <c r="I216" s="160">
        <f>SUM(I217:I224)</f>
        <v>29520</v>
      </c>
      <c r="J216" s="160">
        <f>SUM(J217:J224)</f>
        <v>0</v>
      </c>
      <c r="K216" s="160">
        <f>SUM(K217:K224)</f>
        <v>640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226</v>
      </c>
      <c r="C217" s="72">
        <f t="shared" si="10"/>
        <v>0</v>
      </c>
      <c r="D217" s="74"/>
      <c r="E217" s="74"/>
      <c r="F217" s="74"/>
      <c r="G217" s="157"/>
      <c r="H217" s="72">
        <f t="shared" si="11"/>
        <v>0</v>
      </c>
      <c r="I217" s="74">
        <v>0</v>
      </c>
      <c r="J217" s="74"/>
      <c r="K217" s="74">
        <v>0</v>
      </c>
      <c r="L217" s="158"/>
      <c r="M217" s="156"/>
    </row>
    <row r="218" spans="1:13" hidden="1" x14ac:dyDescent="0.25">
      <c r="A218" s="44">
        <v>5232</v>
      </c>
      <c r="B218" s="71" t="s">
        <v>227</v>
      </c>
      <c r="C218" s="72">
        <f t="shared" si="10"/>
        <v>0</v>
      </c>
      <c r="D218" s="74"/>
      <c r="E218" s="74"/>
      <c r="F218" s="74"/>
      <c r="G218" s="157"/>
      <c r="H218" s="72">
        <f t="shared" si="11"/>
        <v>0</v>
      </c>
      <c r="I218" s="74">
        <v>0</v>
      </c>
      <c r="J218" s="74"/>
      <c r="K218" s="74">
        <v>0</v>
      </c>
      <c r="L218" s="158"/>
      <c r="M218" s="156"/>
    </row>
    <row r="219" spans="1:13" hidden="1" x14ac:dyDescent="0.25">
      <c r="A219" s="44">
        <v>5233</v>
      </c>
      <c r="B219" s="71" t="s">
        <v>228</v>
      </c>
      <c r="C219" s="201">
        <f t="shared" si="10"/>
        <v>0</v>
      </c>
      <c r="D219" s="74"/>
      <c r="E219" s="74"/>
      <c r="F219" s="74"/>
      <c r="G219" s="157"/>
      <c r="H219" s="72">
        <f t="shared" si="11"/>
        <v>0</v>
      </c>
      <c r="I219" s="74">
        <v>0</v>
      </c>
      <c r="J219" s="74"/>
      <c r="K219" s="74">
        <v>0</v>
      </c>
      <c r="L219" s="158"/>
      <c r="M219" s="156"/>
    </row>
    <row r="220" spans="1:13" ht="24" hidden="1" x14ac:dyDescent="0.25">
      <c r="A220" s="44">
        <v>5234</v>
      </c>
      <c r="B220" s="71" t="s">
        <v>229</v>
      </c>
      <c r="C220" s="201">
        <f t="shared" si="10"/>
        <v>0</v>
      </c>
      <c r="D220" s="74"/>
      <c r="E220" s="74"/>
      <c r="F220" s="74"/>
      <c r="G220" s="157"/>
      <c r="H220" s="72">
        <f t="shared" si="11"/>
        <v>0</v>
      </c>
      <c r="I220" s="74">
        <v>0</v>
      </c>
      <c r="J220" s="74"/>
      <c r="K220" s="74">
        <v>0</v>
      </c>
      <c r="L220" s="158"/>
      <c r="M220" s="156"/>
    </row>
    <row r="221" spans="1:13" ht="14.25" hidden="1" customHeight="1" x14ac:dyDescent="0.25">
      <c r="A221" s="44">
        <v>5236</v>
      </c>
      <c r="B221" s="71" t="s">
        <v>230</v>
      </c>
      <c r="C221" s="201">
        <f t="shared" si="10"/>
        <v>0</v>
      </c>
      <c r="D221" s="74"/>
      <c r="E221" s="74"/>
      <c r="F221" s="74"/>
      <c r="G221" s="157"/>
      <c r="H221" s="72">
        <f t="shared" si="11"/>
        <v>0</v>
      </c>
      <c r="I221" s="74">
        <v>0</v>
      </c>
      <c r="J221" s="74"/>
      <c r="K221" s="74">
        <v>0</v>
      </c>
      <c r="L221" s="158"/>
      <c r="M221" s="156"/>
    </row>
    <row r="222" spans="1:13" ht="14.25" hidden="1" customHeight="1" x14ac:dyDescent="0.25">
      <c r="A222" s="44">
        <v>5237</v>
      </c>
      <c r="B222" s="71" t="s">
        <v>231</v>
      </c>
      <c r="C222" s="201">
        <f t="shared" si="10"/>
        <v>0</v>
      </c>
      <c r="D222" s="74"/>
      <c r="E222" s="74"/>
      <c r="F222" s="74"/>
      <c r="G222" s="157"/>
      <c r="H222" s="72">
        <f t="shared" si="11"/>
        <v>0</v>
      </c>
      <c r="I222" s="74">
        <v>0</v>
      </c>
      <c r="J222" s="74"/>
      <c r="K222" s="74">
        <v>0</v>
      </c>
      <c r="L222" s="158"/>
      <c r="M222" s="156"/>
    </row>
    <row r="223" spans="1:13" ht="24" x14ac:dyDescent="0.25">
      <c r="A223" s="44">
        <v>5238</v>
      </c>
      <c r="B223" s="71" t="s">
        <v>232</v>
      </c>
      <c r="C223" s="201">
        <f t="shared" si="10"/>
        <v>20000</v>
      </c>
      <c r="D223" s="74">
        <v>20000</v>
      </c>
      <c r="E223" s="74"/>
      <c r="F223" s="74"/>
      <c r="G223" s="157"/>
      <c r="H223" s="72">
        <f t="shared" si="11"/>
        <v>16000</v>
      </c>
      <c r="I223" s="74">
        <v>16000</v>
      </c>
      <c r="J223" s="74"/>
      <c r="K223" s="74">
        <v>0</v>
      </c>
      <c r="L223" s="158"/>
      <c r="M223" s="156"/>
    </row>
    <row r="224" spans="1:13" ht="24" x14ac:dyDescent="0.25">
      <c r="A224" s="44">
        <v>5239</v>
      </c>
      <c r="B224" s="71" t="s">
        <v>233</v>
      </c>
      <c r="C224" s="201">
        <f t="shared" si="10"/>
        <v>21000</v>
      </c>
      <c r="D224" s="74">
        <v>21000</v>
      </c>
      <c r="E224" s="74"/>
      <c r="F224" s="74"/>
      <c r="G224" s="157"/>
      <c r="H224" s="72">
        <f t="shared" si="11"/>
        <v>14160</v>
      </c>
      <c r="I224" s="74">
        <v>13520</v>
      </c>
      <c r="J224" s="74"/>
      <c r="K224" s="74">
        <v>640</v>
      </c>
      <c r="L224" s="158"/>
      <c r="M224" s="156"/>
    </row>
    <row r="225" spans="1:13" ht="24" x14ac:dyDescent="0.25">
      <c r="A225" s="159">
        <v>5240</v>
      </c>
      <c r="B225" s="71" t="s">
        <v>234</v>
      </c>
      <c r="C225" s="201">
        <f t="shared" ref="C225:C256" si="12">SUM(D225:G225)</f>
        <v>50000</v>
      </c>
      <c r="D225" s="74">
        <v>50000</v>
      </c>
      <c r="E225" s="74"/>
      <c r="F225" s="74"/>
      <c r="G225" s="157"/>
      <c r="H225" s="72">
        <f t="shared" si="11"/>
        <v>48874</v>
      </c>
      <c r="I225" s="74">
        <v>48874</v>
      </c>
      <c r="J225" s="74"/>
      <c r="K225" s="74">
        <v>0</v>
      </c>
      <c r="L225" s="158"/>
      <c r="M225" s="156"/>
    </row>
    <row r="226" spans="1:13" hidden="1" x14ac:dyDescent="0.25">
      <c r="A226" s="159">
        <v>5250</v>
      </c>
      <c r="B226" s="71" t="s">
        <v>235</v>
      </c>
      <c r="C226" s="201">
        <f t="shared" si="12"/>
        <v>0</v>
      </c>
      <c r="D226" s="74"/>
      <c r="E226" s="74"/>
      <c r="F226" s="74"/>
      <c r="G226" s="157"/>
      <c r="H226" s="72">
        <f t="shared" si="11"/>
        <v>0</v>
      </c>
      <c r="I226" s="74">
        <v>0</v>
      </c>
      <c r="J226" s="74"/>
      <c r="K226" s="74">
        <v>0</v>
      </c>
      <c r="L226" s="158"/>
      <c r="M226" s="156"/>
    </row>
    <row r="227" spans="1:13" hidden="1" x14ac:dyDescent="0.25">
      <c r="A227" s="159">
        <v>5260</v>
      </c>
      <c r="B227" s="71" t="s">
        <v>236</v>
      </c>
      <c r="C227" s="201">
        <f t="shared" si="12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1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237</v>
      </c>
      <c r="C228" s="201">
        <f t="shared" si="12"/>
        <v>0</v>
      </c>
      <c r="D228" s="74"/>
      <c r="E228" s="74"/>
      <c r="F228" s="74"/>
      <c r="G228" s="157"/>
      <c r="H228" s="72">
        <f t="shared" si="11"/>
        <v>0</v>
      </c>
      <c r="I228" s="74">
        <v>0</v>
      </c>
      <c r="J228" s="74"/>
      <c r="K228" s="74">
        <v>0</v>
      </c>
      <c r="L228" s="158"/>
      <c r="M228" s="156"/>
    </row>
    <row r="229" spans="1:13" ht="24" hidden="1" x14ac:dyDescent="0.25">
      <c r="A229" s="150">
        <v>5270</v>
      </c>
      <c r="B229" s="112" t="s">
        <v>238</v>
      </c>
      <c r="C229" s="202">
        <f t="shared" si="12"/>
        <v>0</v>
      </c>
      <c r="D229" s="163"/>
      <c r="E229" s="163"/>
      <c r="F229" s="163"/>
      <c r="G229" s="164"/>
      <c r="H229" s="117">
        <f t="shared" si="11"/>
        <v>0</v>
      </c>
      <c r="I229" s="163">
        <v>0</v>
      </c>
      <c r="J229" s="163"/>
      <c r="K229" s="163">
        <v>0</v>
      </c>
      <c r="L229" s="165"/>
      <c r="M229" s="156"/>
    </row>
    <row r="230" spans="1:13" hidden="1" x14ac:dyDescent="0.25">
      <c r="A230" s="142">
        <v>6000</v>
      </c>
      <c r="B230" s="142" t="s">
        <v>239</v>
      </c>
      <c r="C230" s="203">
        <f t="shared" si="12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1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240</v>
      </c>
      <c r="C231" s="204">
        <f t="shared" si="12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1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241</v>
      </c>
      <c r="C232" s="205">
        <f t="shared" si="12"/>
        <v>0</v>
      </c>
      <c r="D232" s="68"/>
      <c r="E232" s="68"/>
      <c r="F232" s="68"/>
      <c r="G232" s="206"/>
      <c r="H232" s="207">
        <f t="shared" si="11"/>
        <v>0</v>
      </c>
      <c r="I232" s="68">
        <v>0</v>
      </c>
      <c r="J232" s="68"/>
      <c r="K232" s="68">
        <v>0</v>
      </c>
      <c r="L232" s="155"/>
      <c r="M232" s="156"/>
    </row>
    <row r="233" spans="1:13" hidden="1" x14ac:dyDescent="0.25">
      <c r="A233" s="159">
        <v>6230</v>
      </c>
      <c r="B233" s="71" t="s">
        <v>242</v>
      </c>
      <c r="C233" s="201">
        <f t="shared" si="12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1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3" ht="24" hidden="1" x14ac:dyDescent="0.25">
      <c r="A234" s="44">
        <v>6239</v>
      </c>
      <c r="B234" s="65" t="s">
        <v>243</v>
      </c>
      <c r="C234" s="201">
        <f t="shared" si="12"/>
        <v>0</v>
      </c>
      <c r="D234" s="68"/>
      <c r="E234" s="68"/>
      <c r="F234" s="68"/>
      <c r="G234" s="154"/>
      <c r="H234" s="208">
        <f t="shared" si="11"/>
        <v>0</v>
      </c>
      <c r="I234" s="68">
        <v>0</v>
      </c>
      <c r="J234" s="68"/>
      <c r="K234" s="68">
        <v>0</v>
      </c>
      <c r="L234" s="155"/>
      <c r="M234" s="156"/>
    </row>
    <row r="235" spans="1:13" ht="24" hidden="1" x14ac:dyDescent="0.25">
      <c r="A235" s="159">
        <v>6240</v>
      </c>
      <c r="B235" s="71" t="s">
        <v>244</v>
      </c>
      <c r="C235" s="201">
        <f t="shared" si="12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1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245</v>
      </c>
      <c r="C236" s="201">
        <f t="shared" si="12"/>
        <v>0</v>
      </c>
      <c r="D236" s="74"/>
      <c r="E236" s="74"/>
      <c r="F236" s="74"/>
      <c r="G236" s="157"/>
      <c r="H236" s="208">
        <f t="shared" si="11"/>
        <v>0</v>
      </c>
      <c r="I236" s="74">
        <v>0</v>
      </c>
      <c r="J236" s="74"/>
      <c r="K236" s="74">
        <v>0</v>
      </c>
      <c r="L236" s="158"/>
      <c r="M236" s="156"/>
    </row>
    <row r="237" spans="1:13" hidden="1" x14ac:dyDescent="0.25">
      <c r="A237" s="44">
        <v>6242</v>
      </c>
      <c r="B237" s="71" t="s">
        <v>246</v>
      </c>
      <c r="C237" s="201">
        <f t="shared" si="12"/>
        <v>0</v>
      </c>
      <c r="D237" s="74"/>
      <c r="E237" s="74"/>
      <c r="F237" s="74"/>
      <c r="G237" s="157"/>
      <c r="H237" s="208">
        <f t="shared" si="11"/>
        <v>0</v>
      </c>
      <c r="I237" s="74">
        <v>0</v>
      </c>
      <c r="J237" s="74"/>
      <c r="K237" s="74">
        <v>0</v>
      </c>
      <c r="L237" s="158"/>
      <c r="M237" s="156"/>
    </row>
    <row r="238" spans="1:13" ht="25.5" hidden="1" customHeight="1" x14ac:dyDescent="0.25">
      <c r="A238" s="159">
        <v>6250</v>
      </c>
      <c r="B238" s="71" t="s">
        <v>247</v>
      </c>
      <c r="C238" s="201">
        <f t="shared" si="12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1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248</v>
      </c>
      <c r="C239" s="201">
        <f t="shared" si="12"/>
        <v>0</v>
      </c>
      <c r="D239" s="74"/>
      <c r="E239" s="74"/>
      <c r="F239" s="74"/>
      <c r="G239" s="157"/>
      <c r="H239" s="208">
        <f t="shared" si="11"/>
        <v>0</v>
      </c>
      <c r="I239" s="74">
        <v>0</v>
      </c>
      <c r="J239" s="74"/>
      <c r="K239" s="74">
        <v>0</v>
      </c>
      <c r="L239" s="158"/>
      <c r="M239" s="156"/>
    </row>
    <row r="240" spans="1:13" ht="14.25" hidden="1" customHeight="1" x14ac:dyDescent="0.25">
      <c r="A240" s="44">
        <v>6253</v>
      </c>
      <c r="B240" s="71" t="s">
        <v>249</v>
      </c>
      <c r="C240" s="201">
        <f t="shared" si="12"/>
        <v>0</v>
      </c>
      <c r="D240" s="74"/>
      <c r="E240" s="74"/>
      <c r="F240" s="74"/>
      <c r="G240" s="157"/>
      <c r="H240" s="208">
        <f t="shared" si="11"/>
        <v>0</v>
      </c>
      <c r="I240" s="74">
        <v>0</v>
      </c>
      <c r="J240" s="74"/>
      <c r="K240" s="74">
        <v>0</v>
      </c>
      <c r="L240" s="158"/>
      <c r="M240" s="156"/>
    </row>
    <row r="241" spans="1:13" ht="24" hidden="1" x14ac:dyDescent="0.25">
      <c r="A241" s="44">
        <v>6254</v>
      </c>
      <c r="B241" s="71" t="s">
        <v>250</v>
      </c>
      <c r="C241" s="201">
        <f t="shared" si="12"/>
        <v>0</v>
      </c>
      <c r="D241" s="74"/>
      <c r="E241" s="74"/>
      <c r="F241" s="74"/>
      <c r="G241" s="157"/>
      <c r="H241" s="208">
        <f t="shared" si="11"/>
        <v>0</v>
      </c>
      <c r="I241" s="74">
        <v>0</v>
      </c>
      <c r="J241" s="74"/>
      <c r="K241" s="74">
        <v>0</v>
      </c>
      <c r="L241" s="158"/>
      <c r="M241" s="156"/>
    </row>
    <row r="242" spans="1:13" ht="24" hidden="1" x14ac:dyDescent="0.25">
      <c r="A242" s="44">
        <v>6255</v>
      </c>
      <c r="B242" s="71" t="s">
        <v>251</v>
      </c>
      <c r="C242" s="201">
        <f t="shared" si="12"/>
        <v>0</v>
      </c>
      <c r="D242" s="74"/>
      <c r="E242" s="74"/>
      <c r="F242" s="74"/>
      <c r="G242" s="157"/>
      <c r="H242" s="208">
        <f t="shared" si="11"/>
        <v>0</v>
      </c>
      <c r="I242" s="74">
        <v>0</v>
      </c>
      <c r="J242" s="74"/>
      <c r="K242" s="74">
        <v>0</v>
      </c>
      <c r="L242" s="158"/>
      <c r="M242" s="156"/>
    </row>
    <row r="243" spans="1:13" hidden="1" x14ac:dyDescent="0.25">
      <c r="A243" s="44">
        <v>6259</v>
      </c>
      <c r="B243" s="71" t="s">
        <v>252</v>
      </c>
      <c r="C243" s="201">
        <f t="shared" si="12"/>
        <v>0</v>
      </c>
      <c r="D243" s="74"/>
      <c r="E243" s="74"/>
      <c r="F243" s="74"/>
      <c r="G243" s="157"/>
      <c r="H243" s="208">
        <f t="shared" si="11"/>
        <v>0</v>
      </c>
      <c r="I243" s="74">
        <v>0</v>
      </c>
      <c r="J243" s="74"/>
      <c r="K243" s="74">
        <v>0</v>
      </c>
      <c r="L243" s="158"/>
      <c r="M243" s="156"/>
    </row>
    <row r="244" spans="1:13" ht="24" hidden="1" x14ac:dyDescent="0.25">
      <c r="A244" s="159">
        <v>6260</v>
      </c>
      <c r="B244" s="71" t="s">
        <v>253</v>
      </c>
      <c r="C244" s="201">
        <f t="shared" si="12"/>
        <v>0</v>
      </c>
      <c r="D244" s="74"/>
      <c r="E244" s="74"/>
      <c r="F244" s="74"/>
      <c r="G244" s="157"/>
      <c r="H244" s="208">
        <f t="shared" si="11"/>
        <v>0</v>
      </c>
      <c r="I244" s="74">
        <v>0</v>
      </c>
      <c r="J244" s="74"/>
      <c r="K244" s="74">
        <v>0</v>
      </c>
      <c r="L244" s="158"/>
      <c r="M244" s="156"/>
    </row>
    <row r="245" spans="1:13" hidden="1" x14ac:dyDescent="0.25">
      <c r="A245" s="159">
        <v>6270</v>
      </c>
      <c r="B245" s="71" t="s">
        <v>254</v>
      </c>
      <c r="C245" s="201">
        <f t="shared" si="12"/>
        <v>0</v>
      </c>
      <c r="D245" s="74"/>
      <c r="E245" s="74"/>
      <c r="F245" s="74"/>
      <c r="G245" s="157"/>
      <c r="H245" s="208">
        <f t="shared" si="11"/>
        <v>0</v>
      </c>
      <c r="I245" s="74">
        <v>0</v>
      </c>
      <c r="J245" s="74"/>
      <c r="K245" s="74">
        <v>0</v>
      </c>
      <c r="L245" s="158"/>
      <c r="M245" s="156"/>
    </row>
    <row r="246" spans="1:13" ht="24" hidden="1" x14ac:dyDescent="0.25">
      <c r="A246" s="168">
        <v>6290</v>
      </c>
      <c r="B246" s="65" t="s">
        <v>255</v>
      </c>
      <c r="C246" s="209">
        <f t="shared" si="12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1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3" hidden="1" x14ac:dyDescent="0.25">
      <c r="A247" s="44">
        <v>6291</v>
      </c>
      <c r="B247" s="71" t="s">
        <v>256</v>
      </c>
      <c r="C247" s="201">
        <f t="shared" si="12"/>
        <v>0</v>
      </c>
      <c r="D247" s="74"/>
      <c r="E247" s="74"/>
      <c r="F247" s="74"/>
      <c r="G247" s="211"/>
      <c r="H247" s="201">
        <f t="shared" si="11"/>
        <v>0</v>
      </c>
      <c r="I247" s="74">
        <v>0</v>
      </c>
      <c r="J247" s="74"/>
      <c r="K247" s="74">
        <v>0</v>
      </c>
      <c r="L247" s="158"/>
      <c r="M247" s="156"/>
    </row>
    <row r="248" spans="1:13" hidden="1" x14ac:dyDescent="0.25">
      <c r="A248" s="44">
        <v>6292</v>
      </c>
      <c r="B248" s="71" t="s">
        <v>257</v>
      </c>
      <c r="C248" s="201">
        <f t="shared" si="12"/>
        <v>0</v>
      </c>
      <c r="D248" s="74"/>
      <c r="E248" s="74"/>
      <c r="F248" s="74"/>
      <c r="G248" s="211"/>
      <c r="H248" s="201">
        <f t="shared" si="11"/>
        <v>0</v>
      </c>
      <c r="I248" s="74">
        <v>0</v>
      </c>
      <c r="J248" s="74"/>
      <c r="K248" s="74">
        <v>0</v>
      </c>
      <c r="L248" s="158"/>
      <c r="M248" s="156"/>
    </row>
    <row r="249" spans="1:13" ht="72" hidden="1" x14ac:dyDescent="0.25">
      <c r="A249" s="44">
        <v>6296</v>
      </c>
      <c r="B249" s="71" t="s">
        <v>258</v>
      </c>
      <c r="C249" s="201">
        <f t="shared" si="12"/>
        <v>0</v>
      </c>
      <c r="D249" s="74"/>
      <c r="E249" s="74"/>
      <c r="F249" s="74"/>
      <c r="G249" s="211"/>
      <c r="H249" s="201">
        <f t="shared" si="11"/>
        <v>0</v>
      </c>
      <c r="I249" s="74">
        <v>0</v>
      </c>
      <c r="J249" s="74"/>
      <c r="K249" s="74">
        <v>0</v>
      </c>
      <c r="L249" s="158"/>
      <c r="M249" s="156"/>
    </row>
    <row r="250" spans="1:13" ht="39.75" hidden="1" customHeight="1" x14ac:dyDescent="0.25">
      <c r="A250" s="44">
        <v>6299</v>
      </c>
      <c r="B250" s="71" t="s">
        <v>259</v>
      </c>
      <c r="C250" s="201">
        <f t="shared" si="12"/>
        <v>0</v>
      </c>
      <c r="D250" s="74"/>
      <c r="E250" s="74"/>
      <c r="F250" s="74"/>
      <c r="G250" s="211"/>
      <c r="H250" s="201">
        <f t="shared" si="11"/>
        <v>0</v>
      </c>
      <c r="I250" s="74">
        <v>0</v>
      </c>
      <c r="J250" s="74"/>
      <c r="K250" s="74">
        <v>0</v>
      </c>
      <c r="L250" s="158"/>
      <c r="M250" s="156"/>
    </row>
    <row r="251" spans="1:13" hidden="1" x14ac:dyDescent="0.25">
      <c r="A251" s="56">
        <v>6300</v>
      </c>
      <c r="B251" s="147" t="s">
        <v>260</v>
      </c>
      <c r="C251" s="184">
        <f t="shared" si="12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1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3" ht="24" hidden="1" x14ac:dyDescent="0.25">
      <c r="A252" s="168">
        <v>6320</v>
      </c>
      <c r="B252" s="65" t="s">
        <v>261</v>
      </c>
      <c r="C252" s="209">
        <f t="shared" si="12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1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3" hidden="1" x14ac:dyDescent="0.25">
      <c r="A253" s="44">
        <v>6322</v>
      </c>
      <c r="B253" s="71" t="s">
        <v>262</v>
      </c>
      <c r="C253" s="201">
        <f t="shared" si="12"/>
        <v>0</v>
      </c>
      <c r="D253" s="74"/>
      <c r="E253" s="74"/>
      <c r="F253" s="74"/>
      <c r="G253" s="211"/>
      <c r="H253" s="201">
        <f t="shared" si="11"/>
        <v>0</v>
      </c>
      <c r="I253" s="74">
        <v>0</v>
      </c>
      <c r="J253" s="74"/>
      <c r="K253" s="74">
        <v>0</v>
      </c>
      <c r="L253" s="158"/>
      <c r="M253" s="156"/>
    </row>
    <row r="254" spans="1:13" ht="24" hidden="1" x14ac:dyDescent="0.25">
      <c r="A254" s="44">
        <v>6323</v>
      </c>
      <c r="B254" s="71" t="s">
        <v>263</v>
      </c>
      <c r="C254" s="201">
        <f t="shared" si="12"/>
        <v>0</v>
      </c>
      <c r="D254" s="74"/>
      <c r="E254" s="74"/>
      <c r="F254" s="74"/>
      <c r="G254" s="211"/>
      <c r="H254" s="201">
        <f t="shared" si="11"/>
        <v>0</v>
      </c>
      <c r="I254" s="74">
        <v>0</v>
      </c>
      <c r="J254" s="74"/>
      <c r="K254" s="74">
        <v>0</v>
      </c>
      <c r="L254" s="158"/>
      <c r="M254" s="156"/>
    </row>
    <row r="255" spans="1:13" ht="24" hidden="1" x14ac:dyDescent="0.25">
      <c r="A255" s="44">
        <v>6324</v>
      </c>
      <c r="B255" s="71" t="s">
        <v>264</v>
      </c>
      <c r="C255" s="201">
        <f t="shared" si="12"/>
        <v>0</v>
      </c>
      <c r="D255" s="74"/>
      <c r="E255" s="74"/>
      <c r="F255" s="74"/>
      <c r="G255" s="211"/>
      <c r="H255" s="201">
        <f t="shared" si="11"/>
        <v>0</v>
      </c>
      <c r="I255" s="74">
        <v>0</v>
      </c>
      <c r="J255" s="74"/>
      <c r="K255" s="74">
        <v>0</v>
      </c>
      <c r="L255" s="158"/>
      <c r="M255" s="156"/>
    </row>
    <row r="256" spans="1:13" hidden="1" x14ac:dyDescent="0.25">
      <c r="A256" s="38">
        <v>6329</v>
      </c>
      <c r="B256" s="65" t="s">
        <v>265</v>
      </c>
      <c r="C256" s="205">
        <f t="shared" si="12"/>
        <v>0</v>
      </c>
      <c r="D256" s="68"/>
      <c r="E256" s="68"/>
      <c r="F256" s="68"/>
      <c r="G256" s="214"/>
      <c r="H256" s="205">
        <f t="shared" si="11"/>
        <v>0</v>
      </c>
      <c r="I256" s="68">
        <v>0</v>
      </c>
      <c r="J256" s="68"/>
      <c r="K256" s="68">
        <v>0</v>
      </c>
      <c r="L256" s="155"/>
      <c r="M256" s="156"/>
    </row>
    <row r="257" spans="1:13" ht="24" hidden="1" x14ac:dyDescent="0.25">
      <c r="A257" s="215">
        <v>6330</v>
      </c>
      <c r="B257" s="216" t="s">
        <v>266</v>
      </c>
      <c r="C257" s="209">
        <f t="shared" ref="C257:C288" si="13">SUM(D257:G257)</f>
        <v>0</v>
      </c>
      <c r="D257" s="189"/>
      <c r="E257" s="189"/>
      <c r="F257" s="189"/>
      <c r="G257" s="211"/>
      <c r="H257" s="209">
        <f t="shared" ref="H257:H288" si="14">SUM(I257:L257)</f>
        <v>0</v>
      </c>
      <c r="I257" s="189">
        <v>0</v>
      </c>
      <c r="J257" s="189"/>
      <c r="K257" s="189">
        <v>0</v>
      </c>
      <c r="L257" s="191"/>
      <c r="M257" s="156"/>
    </row>
    <row r="258" spans="1:13" hidden="1" x14ac:dyDescent="0.25">
      <c r="A258" s="159">
        <v>6360</v>
      </c>
      <c r="B258" s="71" t="s">
        <v>267</v>
      </c>
      <c r="C258" s="201">
        <f t="shared" si="13"/>
        <v>0</v>
      </c>
      <c r="D258" s="74"/>
      <c r="E258" s="74"/>
      <c r="F258" s="74"/>
      <c r="G258" s="157"/>
      <c r="H258" s="208">
        <f t="shared" si="14"/>
        <v>0</v>
      </c>
      <c r="I258" s="74">
        <v>0</v>
      </c>
      <c r="J258" s="74"/>
      <c r="K258" s="74">
        <v>0</v>
      </c>
      <c r="L258" s="158"/>
      <c r="M258" s="156"/>
    </row>
    <row r="259" spans="1:13" ht="36" hidden="1" x14ac:dyDescent="0.25">
      <c r="A259" s="56">
        <v>6400</v>
      </c>
      <c r="B259" s="147" t="s">
        <v>268</v>
      </c>
      <c r="C259" s="184">
        <f t="shared" si="13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4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hidden="1" x14ac:dyDescent="0.25">
      <c r="A260" s="168">
        <v>6410</v>
      </c>
      <c r="B260" s="65" t="s">
        <v>269</v>
      </c>
      <c r="C260" s="205">
        <f t="shared" si="13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4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hidden="1" x14ac:dyDescent="0.25">
      <c r="A261" s="44">
        <v>6411</v>
      </c>
      <c r="B261" s="174" t="s">
        <v>270</v>
      </c>
      <c r="C261" s="201">
        <f t="shared" si="13"/>
        <v>0</v>
      </c>
      <c r="D261" s="74"/>
      <c r="E261" s="74"/>
      <c r="F261" s="74"/>
      <c r="G261" s="157"/>
      <c r="H261" s="208">
        <f t="shared" si="14"/>
        <v>0</v>
      </c>
      <c r="I261" s="74">
        <v>0</v>
      </c>
      <c r="J261" s="74"/>
      <c r="K261" s="74">
        <v>0</v>
      </c>
      <c r="L261" s="158"/>
      <c r="M261" s="156"/>
    </row>
    <row r="262" spans="1:13" ht="36" hidden="1" x14ac:dyDescent="0.25">
      <c r="A262" s="44">
        <v>6412</v>
      </c>
      <c r="B262" s="71" t="s">
        <v>271</v>
      </c>
      <c r="C262" s="201">
        <f t="shared" si="13"/>
        <v>0</v>
      </c>
      <c r="D262" s="74"/>
      <c r="E262" s="74"/>
      <c r="F262" s="74"/>
      <c r="G262" s="157"/>
      <c r="H262" s="208">
        <f t="shared" si="14"/>
        <v>0</v>
      </c>
      <c r="I262" s="74">
        <v>0</v>
      </c>
      <c r="J262" s="74"/>
      <c r="K262" s="74">
        <v>0</v>
      </c>
      <c r="L262" s="158"/>
      <c r="M262" s="156"/>
    </row>
    <row r="263" spans="1:13" ht="36" hidden="1" x14ac:dyDescent="0.25">
      <c r="A263" s="44">
        <v>6419</v>
      </c>
      <c r="B263" s="71" t="s">
        <v>272</v>
      </c>
      <c r="C263" s="201">
        <f t="shared" si="13"/>
        <v>0</v>
      </c>
      <c r="D263" s="74"/>
      <c r="E263" s="74"/>
      <c r="F263" s="74"/>
      <c r="G263" s="157"/>
      <c r="H263" s="208">
        <f t="shared" si="14"/>
        <v>0</v>
      </c>
      <c r="I263" s="74">
        <v>0</v>
      </c>
      <c r="J263" s="74"/>
      <c r="K263" s="74">
        <v>0</v>
      </c>
      <c r="L263" s="158"/>
      <c r="M263" s="156"/>
    </row>
    <row r="264" spans="1:13" ht="48" hidden="1" x14ac:dyDescent="0.25">
      <c r="A264" s="159">
        <v>6420</v>
      </c>
      <c r="B264" s="71" t="s">
        <v>273</v>
      </c>
      <c r="C264" s="201">
        <f t="shared" si="1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4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274</v>
      </c>
      <c r="C265" s="201">
        <f t="shared" si="13"/>
        <v>0</v>
      </c>
      <c r="D265" s="74"/>
      <c r="E265" s="74"/>
      <c r="F265" s="74"/>
      <c r="G265" s="157"/>
      <c r="H265" s="208">
        <f t="shared" si="14"/>
        <v>0</v>
      </c>
      <c r="I265" s="74">
        <v>0</v>
      </c>
      <c r="J265" s="74"/>
      <c r="K265" s="74">
        <v>0</v>
      </c>
      <c r="L265" s="158"/>
      <c r="M265" s="156"/>
    </row>
    <row r="266" spans="1:13" hidden="1" x14ac:dyDescent="0.25">
      <c r="A266" s="44">
        <v>6422</v>
      </c>
      <c r="B266" s="71" t="s">
        <v>275</v>
      </c>
      <c r="C266" s="201">
        <f t="shared" si="13"/>
        <v>0</v>
      </c>
      <c r="D266" s="74"/>
      <c r="E266" s="74"/>
      <c r="F266" s="74"/>
      <c r="G266" s="157"/>
      <c r="H266" s="208">
        <f t="shared" si="14"/>
        <v>0</v>
      </c>
      <c r="I266" s="74">
        <v>0</v>
      </c>
      <c r="J266" s="74"/>
      <c r="K266" s="74">
        <v>0</v>
      </c>
      <c r="L266" s="158"/>
      <c r="M266" s="156"/>
    </row>
    <row r="267" spans="1:13" ht="13.5" hidden="1" customHeight="1" x14ac:dyDescent="0.25">
      <c r="A267" s="44">
        <v>6423</v>
      </c>
      <c r="B267" s="71" t="s">
        <v>276</v>
      </c>
      <c r="C267" s="201">
        <f t="shared" si="13"/>
        <v>0</v>
      </c>
      <c r="D267" s="74"/>
      <c r="E267" s="74"/>
      <c r="F267" s="74"/>
      <c r="G267" s="157"/>
      <c r="H267" s="208">
        <f t="shared" si="14"/>
        <v>0</v>
      </c>
      <c r="I267" s="74">
        <v>0</v>
      </c>
      <c r="J267" s="74"/>
      <c r="K267" s="74">
        <v>0</v>
      </c>
      <c r="L267" s="158"/>
      <c r="M267" s="156"/>
    </row>
    <row r="268" spans="1:13" ht="36" hidden="1" x14ac:dyDescent="0.25">
      <c r="A268" s="44">
        <v>6424</v>
      </c>
      <c r="B268" s="71" t="s">
        <v>277</v>
      </c>
      <c r="C268" s="201">
        <f t="shared" si="13"/>
        <v>0</v>
      </c>
      <c r="D268" s="74"/>
      <c r="E268" s="74"/>
      <c r="F268" s="74"/>
      <c r="G268" s="157"/>
      <c r="H268" s="208">
        <f t="shared" si="14"/>
        <v>0</v>
      </c>
      <c r="I268" s="74">
        <v>0</v>
      </c>
      <c r="J268" s="74"/>
      <c r="K268" s="74">
        <v>0</v>
      </c>
      <c r="L268" s="158"/>
      <c r="M268" s="219"/>
    </row>
    <row r="269" spans="1:13" ht="48" hidden="1" x14ac:dyDescent="0.25">
      <c r="A269" s="220">
        <v>7000</v>
      </c>
      <c r="B269" s="220" t="s">
        <v>278</v>
      </c>
      <c r="C269" s="221">
        <f t="shared" si="13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4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279</v>
      </c>
      <c r="C270" s="184">
        <f t="shared" si="13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4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280</v>
      </c>
      <c r="C271" s="205">
        <f t="shared" si="13"/>
        <v>0</v>
      </c>
      <c r="D271" s="68"/>
      <c r="E271" s="68"/>
      <c r="F271" s="68"/>
      <c r="G271" s="154"/>
      <c r="H271" s="66">
        <f t="shared" si="14"/>
        <v>0</v>
      </c>
      <c r="I271" s="68">
        <v>0</v>
      </c>
      <c r="J271" s="68"/>
      <c r="K271" s="68">
        <v>0</v>
      </c>
      <c r="L271" s="155"/>
      <c r="M271" s="156"/>
    </row>
    <row r="272" spans="1:13" s="225" customFormat="1" ht="24" hidden="1" x14ac:dyDescent="0.25">
      <c r="A272" s="159">
        <v>7220</v>
      </c>
      <c r="B272" s="71" t="s">
        <v>281</v>
      </c>
      <c r="C272" s="201">
        <f t="shared" si="13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4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282</v>
      </c>
      <c r="C273" s="201">
        <f t="shared" si="13"/>
        <v>0</v>
      </c>
      <c r="D273" s="74"/>
      <c r="E273" s="74"/>
      <c r="F273" s="74"/>
      <c r="G273" s="157"/>
      <c r="H273" s="72">
        <f t="shared" si="14"/>
        <v>0</v>
      </c>
      <c r="I273" s="74">
        <v>0</v>
      </c>
      <c r="J273" s="74"/>
      <c r="K273" s="74">
        <v>0</v>
      </c>
      <c r="L273" s="158"/>
      <c r="M273" s="219"/>
    </row>
    <row r="274" spans="1:13" s="225" customFormat="1" ht="36" hidden="1" x14ac:dyDescent="0.25">
      <c r="A274" s="44">
        <v>7222</v>
      </c>
      <c r="B274" s="71" t="s">
        <v>283</v>
      </c>
      <c r="C274" s="201">
        <f t="shared" si="13"/>
        <v>0</v>
      </c>
      <c r="D274" s="74"/>
      <c r="E274" s="74"/>
      <c r="F274" s="74"/>
      <c r="G274" s="157"/>
      <c r="H274" s="72">
        <f t="shared" si="14"/>
        <v>0</v>
      </c>
      <c r="I274" s="74">
        <v>0</v>
      </c>
      <c r="J274" s="74"/>
      <c r="K274" s="74">
        <v>0</v>
      </c>
      <c r="L274" s="158"/>
      <c r="M274" s="219"/>
    </row>
    <row r="275" spans="1:13" ht="24" hidden="1" x14ac:dyDescent="0.25">
      <c r="A275" s="159">
        <v>7230</v>
      </c>
      <c r="B275" s="71" t="s">
        <v>284</v>
      </c>
      <c r="C275" s="201">
        <f t="shared" si="13"/>
        <v>0</v>
      </c>
      <c r="D275" s="74"/>
      <c r="E275" s="74"/>
      <c r="F275" s="74"/>
      <c r="G275" s="157"/>
      <c r="H275" s="72">
        <f t="shared" si="14"/>
        <v>0</v>
      </c>
      <c r="I275" s="74">
        <v>0</v>
      </c>
      <c r="J275" s="74"/>
      <c r="K275" s="74">
        <v>0</v>
      </c>
      <c r="L275" s="158"/>
      <c r="M275" s="156"/>
    </row>
    <row r="276" spans="1:13" ht="24" hidden="1" x14ac:dyDescent="0.25">
      <c r="A276" s="159">
        <v>7240</v>
      </c>
      <c r="B276" s="71" t="s">
        <v>285</v>
      </c>
      <c r="C276" s="201">
        <f t="shared" si="13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4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3" ht="48" hidden="1" x14ac:dyDescent="0.25">
      <c r="A277" s="44">
        <v>7245</v>
      </c>
      <c r="B277" s="71" t="s">
        <v>286</v>
      </c>
      <c r="C277" s="201">
        <f t="shared" si="13"/>
        <v>0</v>
      </c>
      <c r="D277" s="74"/>
      <c r="E277" s="74"/>
      <c r="F277" s="74"/>
      <c r="G277" s="157"/>
      <c r="H277" s="72">
        <f t="shared" si="14"/>
        <v>0</v>
      </c>
      <c r="I277" s="74">
        <v>0</v>
      </c>
      <c r="J277" s="74"/>
      <c r="K277" s="74">
        <v>0</v>
      </c>
      <c r="L277" s="158"/>
      <c r="M277" s="156"/>
    </row>
    <row r="278" spans="1:13" ht="84.75" hidden="1" customHeight="1" x14ac:dyDescent="0.25">
      <c r="A278" s="44">
        <v>7246</v>
      </c>
      <c r="B278" s="71" t="s">
        <v>287</v>
      </c>
      <c r="C278" s="201">
        <f t="shared" si="13"/>
        <v>0</v>
      </c>
      <c r="D278" s="74"/>
      <c r="E278" s="74"/>
      <c r="F278" s="74"/>
      <c r="G278" s="157"/>
      <c r="H278" s="72">
        <f t="shared" si="14"/>
        <v>0</v>
      </c>
      <c r="I278" s="74">
        <v>0</v>
      </c>
      <c r="J278" s="74"/>
      <c r="K278" s="74">
        <v>0</v>
      </c>
      <c r="L278" s="158"/>
      <c r="M278" s="156"/>
    </row>
    <row r="279" spans="1:13" ht="36" hidden="1" x14ac:dyDescent="0.25">
      <c r="A279" s="44">
        <v>7247</v>
      </c>
      <c r="B279" s="71" t="s">
        <v>288</v>
      </c>
      <c r="C279" s="201">
        <f t="shared" si="13"/>
        <v>0</v>
      </c>
      <c r="D279" s="74"/>
      <c r="E279" s="74"/>
      <c r="F279" s="74"/>
      <c r="G279" s="157"/>
      <c r="H279" s="72">
        <f t="shared" si="14"/>
        <v>0</v>
      </c>
      <c r="I279" s="74">
        <v>0</v>
      </c>
      <c r="J279" s="74"/>
      <c r="K279" s="74">
        <v>0</v>
      </c>
      <c r="L279" s="158"/>
      <c r="M279" s="156"/>
    </row>
    <row r="280" spans="1:13" ht="24" hidden="1" x14ac:dyDescent="0.25">
      <c r="A280" s="168">
        <v>7260</v>
      </c>
      <c r="B280" s="65" t="s">
        <v>289</v>
      </c>
      <c r="C280" s="205">
        <f t="shared" si="13"/>
        <v>0</v>
      </c>
      <c r="D280" s="68"/>
      <c r="E280" s="68"/>
      <c r="F280" s="68"/>
      <c r="G280" s="154"/>
      <c r="H280" s="66">
        <f t="shared" si="14"/>
        <v>0</v>
      </c>
      <c r="I280" s="68">
        <v>0</v>
      </c>
      <c r="J280" s="68"/>
      <c r="K280" s="68">
        <v>0</v>
      </c>
      <c r="L280" s="155"/>
      <c r="M280" s="156"/>
    </row>
    <row r="281" spans="1:13" hidden="1" x14ac:dyDescent="0.25">
      <c r="A281" s="108">
        <v>7700</v>
      </c>
      <c r="B281" s="85" t="s">
        <v>290</v>
      </c>
      <c r="C281" s="86">
        <f t="shared" si="13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4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3" hidden="1" x14ac:dyDescent="0.25">
      <c r="A282" s="150">
        <v>7720</v>
      </c>
      <c r="B282" s="65" t="s">
        <v>291</v>
      </c>
      <c r="C282" s="79">
        <f t="shared" si="13"/>
        <v>0</v>
      </c>
      <c r="D282" s="81"/>
      <c r="E282" s="81"/>
      <c r="F282" s="81"/>
      <c r="G282" s="229"/>
      <c r="H282" s="79">
        <f t="shared" si="14"/>
        <v>0</v>
      </c>
      <c r="I282" s="81">
        <v>0</v>
      </c>
      <c r="J282" s="81"/>
      <c r="K282" s="81">
        <v>0</v>
      </c>
      <c r="L282" s="230"/>
      <c r="M282" s="156"/>
    </row>
    <row r="283" spans="1:13" hidden="1" x14ac:dyDescent="0.25">
      <c r="A283" s="231">
        <v>9000</v>
      </c>
      <c r="B283" s="232" t="s">
        <v>292</v>
      </c>
      <c r="C283" s="233">
        <f t="shared" si="13"/>
        <v>0</v>
      </c>
      <c r="D283" s="234">
        <f t="shared" ref="D283:G284" si="15">D284</f>
        <v>0</v>
      </c>
      <c r="E283" s="234">
        <f t="shared" si="15"/>
        <v>0</v>
      </c>
      <c r="F283" s="234">
        <f t="shared" si="15"/>
        <v>0</v>
      </c>
      <c r="G283" s="235">
        <f t="shared" si="15"/>
        <v>0</v>
      </c>
      <c r="H283" s="236">
        <f t="shared" si="14"/>
        <v>0</v>
      </c>
      <c r="I283" s="234">
        <f t="shared" ref="I283:L284" si="16">I284</f>
        <v>0</v>
      </c>
      <c r="J283" s="234">
        <f t="shared" si="16"/>
        <v>0</v>
      </c>
      <c r="K283" s="234">
        <f t="shared" si="16"/>
        <v>0</v>
      </c>
      <c r="L283" s="237">
        <f t="shared" si="16"/>
        <v>0</v>
      </c>
    </row>
    <row r="284" spans="1:13" ht="24" hidden="1" x14ac:dyDescent="0.25">
      <c r="A284" s="238">
        <v>9200</v>
      </c>
      <c r="B284" s="71" t="s">
        <v>293</v>
      </c>
      <c r="C284" s="202">
        <f t="shared" si="13"/>
        <v>0</v>
      </c>
      <c r="D284" s="163">
        <f t="shared" si="15"/>
        <v>0</v>
      </c>
      <c r="E284" s="163">
        <f t="shared" si="15"/>
        <v>0</v>
      </c>
      <c r="F284" s="163">
        <f t="shared" si="15"/>
        <v>0</v>
      </c>
      <c r="G284" s="164">
        <f t="shared" si="15"/>
        <v>0</v>
      </c>
      <c r="H284" s="117">
        <f t="shared" si="14"/>
        <v>0</v>
      </c>
      <c r="I284" s="163">
        <f t="shared" si="16"/>
        <v>0</v>
      </c>
      <c r="J284" s="163">
        <f t="shared" si="16"/>
        <v>0</v>
      </c>
      <c r="K284" s="163">
        <f t="shared" si="16"/>
        <v>0</v>
      </c>
      <c r="L284" s="165">
        <f t="shared" si="16"/>
        <v>0</v>
      </c>
    </row>
    <row r="285" spans="1:13" ht="24" hidden="1" x14ac:dyDescent="0.25">
      <c r="A285" s="239">
        <v>9230</v>
      </c>
      <c r="B285" s="71" t="s">
        <v>294</v>
      </c>
      <c r="C285" s="202">
        <f t="shared" si="13"/>
        <v>0</v>
      </c>
      <c r="D285" s="163"/>
      <c r="E285" s="163"/>
      <c r="F285" s="163"/>
      <c r="G285" s="164"/>
      <c r="H285" s="117">
        <f t="shared" si="14"/>
        <v>0</v>
      </c>
      <c r="I285" s="163">
        <v>0</v>
      </c>
      <c r="J285" s="163"/>
      <c r="K285" s="163">
        <v>0</v>
      </c>
      <c r="L285" s="165"/>
      <c r="M285" s="156"/>
    </row>
    <row r="286" spans="1:13" hidden="1" x14ac:dyDescent="0.25">
      <c r="A286" s="174"/>
      <c r="B286" s="71" t="s">
        <v>295</v>
      </c>
      <c r="C286" s="201">
        <f t="shared" si="13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14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296</v>
      </c>
      <c r="B287" s="44" t="s">
        <v>297</v>
      </c>
      <c r="C287" s="201">
        <f t="shared" si="13"/>
        <v>0</v>
      </c>
      <c r="D287" s="74"/>
      <c r="E287" s="74"/>
      <c r="F287" s="74"/>
      <c r="G287" s="157"/>
      <c r="H287" s="72">
        <f t="shared" si="14"/>
        <v>0</v>
      </c>
      <c r="I287" s="74">
        <v>0</v>
      </c>
      <c r="J287" s="74"/>
      <c r="K287" s="74">
        <v>0</v>
      </c>
      <c r="L287" s="158"/>
      <c r="M287" s="156"/>
    </row>
    <row r="288" spans="1:13" ht="24" hidden="1" x14ac:dyDescent="0.25">
      <c r="A288" s="174" t="s">
        <v>298</v>
      </c>
      <c r="B288" s="240" t="s">
        <v>299</v>
      </c>
      <c r="C288" s="205">
        <f t="shared" si="13"/>
        <v>0</v>
      </c>
      <c r="D288" s="68"/>
      <c r="E288" s="68"/>
      <c r="F288" s="68"/>
      <c r="G288" s="154"/>
      <c r="H288" s="66">
        <f t="shared" si="14"/>
        <v>0</v>
      </c>
      <c r="I288" s="68">
        <v>0</v>
      </c>
      <c r="J288" s="68"/>
      <c r="K288" s="68">
        <v>0</v>
      </c>
      <c r="L288" s="155"/>
      <c r="M288" s="156"/>
    </row>
    <row r="289" spans="1:12" ht="12.75" thickBot="1" x14ac:dyDescent="0.3">
      <c r="A289" s="241"/>
      <c r="B289" s="241" t="s">
        <v>300</v>
      </c>
      <c r="C289" s="242">
        <f t="shared" ref="C289:L289" si="17">SUM(C286,C269,C230,C195,C187,C173,C75,C53,C283)</f>
        <v>208442</v>
      </c>
      <c r="D289" s="242">
        <f t="shared" si="17"/>
        <v>184942</v>
      </c>
      <c r="E289" s="242">
        <f t="shared" si="17"/>
        <v>0</v>
      </c>
      <c r="F289" s="242">
        <f t="shared" si="17"/>
        <v>23500</v>
      </c>
      <c r="G289" s="243">
        <f t="shared" si="17"/>
        <v>0</v>
      </c>
      <c r="H289" s="244">
        <f t="shared" si="17"/>
        <v>195274</v>
      </c>
      <c r="I289" s="242">
        <f t="shared" si="17"/>
        <v>177754</v>
      </c>
      <c r="J289" s="242">
        <f t="shared" si="17"/>
        <v>0</v>
      </c>
      <c r="K289" s="242">
        <f t="shared" si="17"/>
        <v>17520</v>
      </c>
      <c r="L289" s="245">
        <f t="shared" si="17"/>
        <v>0</v>
      </c>
    </row>
    <row r="290" spans="1:12" s="24" customFormat="1" ht="13.5" hidden="1" thickTop="1" thickBot="1" x14ac:dyDescent="0.3">
      <c r="A290" s="289" t="s">
        <v>301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277" t="s">
        <v>302</v>
      </c>
      <c r="B291" s="278"/>
      <c r="C291" s="250">
        <f t="shared" ref="C291:L291" si="18">SUM(C292,C293)-C300+C301</f>
        <v>0</v>
      </c>
      <c r="D291" s="251">
        <f t="shared" si="18"/>
        <v>0</v>
      </c>
      <c r="E291" s="251">
        <f t="shared" si="18"/>
        <v>0</v>
      </c>
      <c r="F291" s="251">
        <f t="shared" si="18"/>
        <v>0</v>
      </c>
      <c r="G291" s="252">
        <f t="shared" si="18"/>
        <v>0</v>
      </c>
      <c r="H291" s="253">
        <f t="shared" si="18"/>
        <v>0</v>
      </c>
      <c r="I291" s="251">
        <f t="shared" si="18"/>
        <v>0</v>
      </c>
      <c r="J291" s="251">
        <f t="shared" si="18"/>
        <v>0</v>
      </c>
      <c r="K291" s="251">
        <f t="shared" si="18"/>
        <v>0</v>
      </c>
      <c r="L291" s="254">
        <f t="shared" si="18"/>
        <v>0</v>
      </c>
    </row>
    <row r="292" spans="1:12" s="24" customFormat="1" ht="13.5" hidden="1" thickTop="1" thickBot="1" x14ac:dyDescent="0.3">
      <c r="A292" s="126" t="s">
        <v>303</v>
      </c>
      <c r="B292" s="126" t="s">
        <v>304</v>
      </c>
      <c r="C292" s="255">
        <f t="shared" ref="C292:L292" si="19">C21-C286</f>
        <v>0</v>
      </c>
      <c r="D292" s="128">
        <f t="shared" si="19"/>
        <v>0</v>
      </c>
      <c r="E292" s="128">
        <f t="shared" si="19"/>
        <v>0</v>
      </c>
      <c r="F292" s="128">
        <f t="shared" si="19"/>
        <v>0</v>
      </c>
      <c r="G292" s="129">
        <f t="shared" si="19"/>
        <v>0</v>
      </c>
      <c r="H292" s="256">
        <f t="shared" si="19"/>
        <v>0</v>
      </c>
      <c r="I292" s="128">
        <f t="shared" si="19"/>
        <v>0</v>
      </c>
      <c r="J292" s="128">
        <f t="shared" si="19"/>
        <v>0</v>
      </c>
      <c r="K292" s="128">
        <f t="shared" si="19"/>
        <v>0</v>
      </c>
      <c r="L292" s="130">
        <f t="shared" si="19"/>
        <v>0</v>
      </c>
    </row>
    <row r="293" spans="1:12" s="24" customFormat="1" ht="12.75" hidden="1" thickTop="1" x14ac:dyDescent="0.25">
      <c r="A293" s="257" t="s">
        <v>305</v>
      </c>
      <c r="B293" s="257" t="s">
        <v>306</v>
      </c>
      <c r="C293" s="250">
        <f t="shared" ref="C293:L293" si="20">SUM(C294,C296,C298)-SUM(C295,C297,C299)</f>
        <v>0</v>
      </c>
      <c r="D293" s="251">
        <f t="shared" si="20"/>
        <v>0</v>
      </c>
      <c r="E293" s="251">
        <f t="shared" si="20"/>
        <v>0</v>
      </c>
      <c r="F293" s="251">
        <f t="shared" si="20"/>
        <v>0</v>
      </c>
      <c r="G293" s="258">
        <f t="shared" si="20"/>
        <v>0</v>
      </c>
      <c r="H293" s="253">
        <f t="shared" si="20"/>
        <v>0</v>
      </c>
      <c r="I293" s="251">
        <f t="shared" si="20"/>
        <v>0</v>
      </c>
      <c r="J293" s="251">
        <f t="shared" si="20"/>
        <v>0</v>
      </c>
      <c r="K293" s="251">
        <f t="shared" si="20"/>
        <v>0</v>
      </c>
      <c r="L293" s="254">
        <f t="shared" si="20"/>
        <v>0</v>
      </c>
    </row>
    <row r="294" spans="1:12" ht="12.75" hidden="1" thickTop="1" x14ac:dyDescent="0.25">
      <c r="A294" s="259" t="s">
        <v>307</v>
      </c>
      <c r="B294" s="116" t="s">
        <v>308</v>
      </c>
      <c r="C294" s="79">
        <f t="shared" ref="C294:C301" si="21">SUM(D294:G294)</f>
        <v>0</v>
      </c>
      <c r="D294" s="81"/>
      <c r="E294" s="81"/>
      <c r="F294" s="81"/>
      <c r="G294" s="229"/>
      <c r="H294" s="79">
        <f t="shared" ref="H294:H301" si="22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309</v>
      </c>
      <c r="B295" s="43" t="s">
        <v>310</v>
      </c>
      <c r="C295" s="72">
        <f t="shared" si="21"/>
        <v>0</v>
      </c>
      <c r="D295" s="74"/>
      <c r="E295" s="74"/>
      <c r="F295" s="74"/>
      <c r="G295" s="157"/>
      <c r="H295" s="72">
        <f t="shared" si="22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311</v>
      </c>
      <c r="B296" s="43" t="s">
        <v>312</v>
      </c>
      <c r="C296" s="72">
        <f t="shared" si="21"/>
        <v>0</v>
      </c>
      <c r="D296" s="74"/>
      <c r="E296" s="74"/>
      <c r="F296" s="74"/>
      <c r="G296" s="157"/>
      <c r="H296" s="72">
        <f t="shared" si="22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313</v>
      </c>
      <c r="B297" s="43" t="s">
        <v>314</v>
      </c>
      <c r="C297" s="72">
        <f t="shared" si="21"/>
        <v>0</v>
      </c>
      <c r="D297" s="74"/>
      <c r="E297" s="74"/>
      <c r="F297" s="74"/>
      <c r="G297" s="157"/>
      <c r="H297" s="72">
        <f t="shared" si="22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315</v>
      </c>
      <c r="B298" s="43" t="s">
        <v>316</v>
      </c>
      <c r="C298" s="72">
        <f t="shared" si="21"/>
        <v>0</v>
      </c>
      <c r="D298" s="74"/>
      <c r="E298" s="74"/>
      <c r="F298" s="74"/>
      <c r="G298" s="157"/>
      <c r="H298" s="72">
        <f t="shared" si="22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317</v>
      </c>
      <c r="B299" s="261" t="s">
        <v>318</v>
      </c>
      <c r="C299" s="185">
        <f t="shared" si="21"/>
        <v>0</v>
      </c>
      <c r="D299" s="189"/>
      <c r="E299" s="189"/>
      <c r="F299" s="189"/>
      <c r="G299" s="262"/>
      <c r="H299" s="185">
        <f t="shared" si="22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319</v>
      </c>
      <c r="B300" s="263" t="s">
        <v>320</v>
      </c>
      <c r="C300" s="264">
        <f t="shared" si="21"/>
        <v>0</v>
      </c>
      <c r="D300" s="265"/>
      <c r="E300" s="265"/>
      <c r="F300" s="265"/>
      <c r="G300" s="266"/>
      <c r="H300" s="264">
        <f t="shared" si="22"/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321</v>
      </c>
      <c r="B301" s="268" t="s">
        <v>322</v>
      </c>
      <c r="C301" s="269">
        <f t="shared" si="21"/>
        <v>0</v>
      </c>
      <c r="D301" s="177"/>
      <c r="E301" s="177"/>
      <c r="F301" s="177"/>
      <c r="G301" s="178"/>
      <c r="H301" s="269">
        <f t="shared" si="22"/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61ZG6OsphYV6rgOj01x2FAPBwRR0w7abUl22eN2chQF0F+bbe8wJryYXryM65AVVMxbdIFtN7nZUk8HDVXbX+Q==" saltValue="n27QV2SMgy14isqveD2ljQ==" spinCount="100000" sheet="1" objects="1" scenarios="1" formatCells="0" formatColumns="0" formatRows="0" insertHyperlinks="0"/>
  <autoFilter ref="A18:M301">
    <filterColumn colId="7">
      <filters blank="1">
        <filter val="1 500"/>
        <filter val="1 639"/>
        <filter val="1 900"/>
        <filter val="12 410"/>
        <filter val="12 500"/>
        <filter val="14 139"/>
        <filter val="14 160"/>
        <filter val="141 634"/>
        <filter val="16 000"/>
        <filter val="17 520"/>
        <filter val="177 754"/>
        <filter val="195 274"/>
        <filter val="2 500"/>
        <filter val="2 630"/>
        <filter val="29 040"/>
        <filter val="3 679"/>
        <filter val="30 160"/>
        <filter val="39 501"/>
        <filter val="4 500"/>
        <filter val="48 874"/>
        <filter val="5 000"/>
        <filter val="5 700"/>
        <filter val="500"/>
        <filter val="53 640"/>
        <filter val="6 000"/>
        <filter val="6 030"/>
        <filter val="6 782"/>
        <filter val="6 800"/>
        <filter val="62 600"/>
        <filter val="730"/>
        <filter val="752"/>
        <filter val="79 034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N319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5" width="0" style="1" hidden="1" customWidth="1"/>
    <col min="16" max="16384" width="9.140625" style="1"/>
  </cols>
  <sheetData>
    <row r="1" spans="1:14" x14ac:dyDescent="0.25">
      <c r="A1" s="304" t="s">
        <v>323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4" ht="35.25" customHeight="1" x14ac:dyDescent="0.25">
      <c r="A2" s="305" t="s">
        <v>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7"/>
      <c r="N2" s="1" t="s">
        <v>324</v>
      </c>
    </row>
    <row r="3" spans="1:14" ht="12.75" customHeight="1" x14ac:dyDescent="0.25">
      <c r="A3" s="2" t="s">
        <v>2</v>
      </c>
      <c r="B3" s="3"/>
      <c r="C3" s="308" t="s">
        <v>3</v>
      </c>
      <c r="D3" s="308"/>
      <c r="E3" s="308"/>
      <c r="F3" s="308"/>
      <c r="G3" s="308"/>
      <c r="H3" s="308"/>
      <c r="I3" s="308"/>
      <c r="J3" s="308"/>
      <c r="K3" s="308"/>
      <c r="L3" s="309"/>
    </row>
    <row r="4" spans="1:14" ht="12.75" customHeight="1" x14ac:dyDescent="0.25">
      <c r="A4" s="2" t="s">
        <v>4</v>
      </c>
      <c r="B4" s="3"/>
      <c r="C4" s="308" t="s">
        <v>5</v>
      </c>
      <c r="D4" s="308"/>
      <c r="E4" s="308"/>
      <c r="F4" s="308"/>
      <c r="G4" s="308"/>
      <c r="H4" s="308"/>
      <c r="I4" s="308"/>
      <c r="J4" s="308"/>
      <c r="K4" s="308"/>
      <c r="L4" s="309"/>
    </row>
    <row r="5" spans="1:14" ht="12.75" customHeight="1" x14ac:dyDescent="0.25">
      <c r="A5" s="4" t="s">
        <v>6</v>
      </c>
      <c r="B5" s="5"/>
      <c r="C5" s="291" t="s">
        <v>7</v>
      </c>
      <c r="D5" s="291"/>
      <c r="E5" s="291"/>
      <c r="F5" s="291"/>
      <c r="G5" s="291"/>
      <c r="H5" s="291"/>
      <c r="I5" s="291"/>
      <c r="J5" s="291"/>
      <c r="K5" s="291"/>
      <c r="L5" s="292"/>
    </row>
    <row r="6" spans="1:14" ht="12.75" customHeight="1" x14ac:dyDescent="0.25">
      <c r="A6" s="4" t="s">
        <v>8</v>
      </c>
      <c r="B6" s="5"/>
      <c r="C6" s="291" t="s">
        <v>325</v>
      </c>
      <c r="D6" s="291"/>
      <c r="E6" s="291"/>
      <c r="F6" s="291"/>
      <c r="G6" s="291"/>
      <c r="H6" s="291"/>
      <c r="I6" s="291"/>
      <c r="J6" s="291"/>
      <c r="K6" s="291"/>
      <c r="L6" s="292"/>
    </row>
    <row r="7" spans="1:14" ht="24.75" customHeight="1" x14ac:dyDescent="0.25">
      <c r="A7" s="4" t="s">
        <v>10</v>
      </c>
      <c r="B7" s="5"/>
      <c r="C7" s="308" t="s">
        <v>326</v>
      </c>
      <c r="D7" s="308"/>
      <c r="E7" s="308"/>
      <c r="F7" s="308"/>
      <c r="G7" s="308"/>
      <c r="H7" s="308"/>
      <c r="I7" s="308"/>
      <c r="J7" s="308"/>
      <c r="K7" s="308"/>
      <c r="L7" s="309"/>
    </row>
    <row r="8" spans="1:14" ht="12.75" customHeight="1" x14ac:dyDescent="0.25">
      <c r="A8" s="6" t="s">
        <v>12</v>
      </c>
      <c r="B8" s="5"/>
      <c r="C8" s="310"/>
      <c r="D8" s="310"/>
      <c r="E8" s="310"/>
      <c r="F8" s="310"/>
      <c r="G8" s="310"/>
      <c r="H8" s="310"/>
      <c r="I8" s="310"/>
      <c r="J8" s="310"/>
      <c r="K8" s="310"/>
      <c r="L8" s="311"/>
    </row>
    <row r="9" spans="1:14" ht="12.75" customHeight="1" x14ac:dyDescent="0.25">
      <c r="A9" s="4"/>
      <c r="B9" s="5" t="s">
        <v>13</v>
      </c>
      <c r="C9" s="291" t="s">
        <v>14</v>
      </c>
      <c r="D9" s="291"/>
      <c r="E9" s="291"/>
      <c r="F9" s="291"/>
      <c r="G9" s="291"/>
      <c r="H9" s="291"/>
      <c r="I9" s="291"/>
      <c r="J9" s="291"/>
      <c r="K9" s="291"/>
      <c r="L9" s="292"/>
    </row>
    <row r="10" spans="1:14" ht="12.75" customHeight="1" x14ac:dyDescent="0.25">
      <c r="A10" s="4"/>
      <c r="B10" s="5" t="s">
        <v>15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2"/>
    </row>
    <row r="11" spans="1:14" ht="12.75" customHeight="1" x14ac:dyDescent="0.25">
      <c r="A11" s="4"/>
      <c r="B11" s="5" t="s">
        <v>16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1"/>
    </row>
    <row r="12" spans="1:14" ht="12.75" customHeight="1" x14ac:dyDescent="0.25">
      <c r="A12" s="4"/>
      <c r="B12" s="5" t="s">
        <v>17</v>
      </c>
      <c r="C12" s="291"/>
      <c r="D12" s="291"/>
      <c r="E12" s="291"/>
      <c r="F12" s="291"/>
      <c r="G12" s="291"/>
      <c r="H12" s="291"/>
      <c r="I12" s="291"/>
      <c r="J12" s="291"/>
      <c r="K12" s="291"/>
      <c r="L12" s="292"/>
    </row>
    <row r="13" spans="1:14" ht="12.75" customHeight="1" x14ac:dyDescent="0.25">
      <c r="A13" s="4"/>
      <c r="B13" s="5" t="s">
        <v>19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2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93" t="s">
        <v>20</v>
      </c>
      <c r="B15" s="296" t="s">
        <v>21</v>
      </c>
      <c r="C15" s="298" t="s">
        <v>22</v>
      </c>
      <c r="D15" s="299"/>
      <c r="E15" s="299"/>
      <c r="F15" s="299"/>
      <c r="G15" s="300"/>
      <c r="H15" s="298" t="s">
        <v>23</v>
      </c>
      <c r="I15" s="299"/>
      <c r="J15" s="299"/>
      <c r="K15" s="299"/>
      <c r="L15" s="301"/>
    </row>
    <row r="16" spans="1:14" s="11" customFormat="1" ht="12.75" customHeight="1" x14ac:dyDescent="0.25">
      <c r="A16" s="294"/>
      <c r="B16" s="297"/>
      <c r="C16" s="279" t="s">
        <v>24</v>
      </c>
      <c r="D16" s="281" t="s">
        <v>25</v>
      </c>
      <c r="E16" s="283" t="s">
        <v>26</v>
      </c>
      <c r="F16" s="285" t="s">
        <v>27</v>
      </c>
      <c r="G16" s="303" t="s">
        <v>28</v>
      </c>
      <c r="H16" s="279" t="s">
        <v>24</v>
      </c>
      <c r="I16" s="281" t="s">
        <v>25</v>
      </c>
      <c r="J16" s="283" t="s">
        <v>26</v>
      </c>
      <c r="K16" s="285" t="s">
        <v>27</v>
      </c>
      <c r="L16" s="287" t="s">
        <v>28</v>
      </c>
    </row>
    <row r="17" spans="1:12" s="12" customFormat="1" ht="61.5" customHeight="1" thickBot="1" x14ac:dyDescent="0.3">
      <c r="A17" s="295"/>
      <c r="B17" s="297"/>
      <c r="C17" s="279"/>
      <c r="D17" s="302"/>
      <c r="E17" s="284"/>
      <c r="F17" s="286"/>
      <c r="G17" s="303"/>
      <c r="H17" s="280"/>
      <c r="I17" s="282"/>
      <c r="J17" s="284"/>
      <c r="K17" s="286"/>
      <c r="L17" s="288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30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31</v>
      </c>
      <c r="C20" s="27">
        <f t="shared" ref="C20:C47" si="0">SUM(D20:G20)</f>
        <v>68874</v>
      </c>
      <c r="D20" s="28">
        <f>SUM(D21,D24,D25,D41,D43)</f>
        <v>68874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66505</v>
      </c>
      <c r="I20" s="28">
        <f>SUM(I21,I24,I25,I41,I43)</f>
        <v>66505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32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33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34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35</v>
      </c>
      <c r="C24" s="50">
        <f t="shared" si="0"/>
        <v>68874</v>
      </c>
      <c r="D24" s="51">
        <f>D51</f>
        <v>68874</v>
      </c>
      <c r="E24" s="51"/>
      <c r="F24" s="52" t="s">
        <v>36</v>
      </c>
      <c r="G24" s="53" t="s">
        <v>36</v>
      </c>
      <c r="H24" s="50">
        <f t="shared" si="1"/>
        <v>66505</v>
      </c>
      <c r="I24" s="51">
        <f>I51</f>
        <v>66505</v>
      </c>
      <c r="J24" s="51"/>
      <c r="K24" s="52" t="s">
        <v>36</v>
      </c>
      <c r="L24" s="54" t="s">
        <v>36</v>
      </c>
    </row>
    <row r="25" spans="1:12" s="24" customFormat="1" ht="24.75" hidden="1" thickTop="1" x14ac:dyDescent="0.25">
      <c r="A25" s="55"/>
      <c r="B25" s="56" t="s">
        <v>37</v>
      </c>
      <c r="C25" s="57">
        <f t="shared" si="0"/>
        <v>0</v>
      </c>
      <c r="D25" s="58"/>
      <c r="E25" s="59" t="s">
        <v>36</v>
      </c>
      <c r="F25" s="59" t="s">
        <v>36</v>
      </c>
      <c r="G25" s="60" t="s">
        <v>36</v>
      </c>
      <c r="H25" s="57">
        <f t="shared" si="1"/>
        <v>0</v>
      </c>
      <c r="I25" s="61"/>
      <c r="J25" s="59" t="s">
        <v>36</v>
      </c>
      <c r="K25" s="59" t="s">
        <v>36</v>
      </c>
      <c r="L25" s="62" t="s">
        <v>36</v>
      </c>
    </row>
    <row r="26" spans="1:12" s="24" customFormat="1" ht="36.75" hidden="1" thickTop="1" x14ac:dyDescent="0.25">
      <c r="A26" s="56">
        <v>21300</v>
      </c>
      <c r="B26" s="56" t="s">
        <v>38</v>
      </c>
      <c r="C26" s="57">
        <f t="shared" si="0"/>
        <v>0</v>
      </c>
      <c r="D26" s="59" t="s">
        <v>36</v>
      </c>
      <c r="E26" s="59" t="s">
        <v>36</v>
      </c>
      <c r="F26" s="63">
        <f>SUM(F27,F31,F33,F36)</f>
        <v>0</v>
      </c>
      <c r="G26" s="60" t="s">
        <v>36</v>
      </c>
      <c r="H26" s="57">
        <f t="shared" si="1"/>
        <v>0</v>
      </c>
      <c r="I26" s="59" t="s">
        <v>36</v>
      </c>
      <c r="J26" s="59" t="s">
        <v>36</v>
      </c>
      <c r="K26" s="63">
        <f>SUM(K27,K31,K33,K36)</f>
        <v>0</v>
      </c>
      <c r="L26" s="62" t="s">
        <v>36</v>
      </c>
    </row>
    <row r="27" spans="1:12" s="24" customFormat="1" ht="24.75" hidden="1" thickTop="1" x14ac:dyDescent="0.25">
      <c r="A27" s="64">
        <v>21350</v>
      </c>
      <c r="B27" s="56" t="s">
        <v>39</v>
      </c>
      <c r="C27" s="57">
        <f t="shared" si="0"/>
        <v>0</v>
      </c>
      <c r="D27" s="59" t="s">
        <v>36</v>
      </c>
      <c r="E27" s="59" t="s">
        <v>36</v>
      </c>
      <c r="F27" s="63">
        <f>SUM(F28:F30)</f>
        <v>0</v>
      </c>
      <c r="G27" s="60" t="s">
        <v>36</v>
      </c>
      <c r="H27" s="57">
        <f t="shared" si="1"/>
        <v>0</v>
      </c>
      <c r="I27" s="59" t="s">
        <v>36</v>
      </c>
      <c r="J27" s="59" t="s">
        <v>36</v>
      </c>
      <c r="K27" s="63">
        <f>SUM(K28:K30)</f>
        <v>0</v>
      </c>
      <c r="L27" s="62" t="s">
        <v>36</v>
      </c>
    </row>
    <row r="28" spans="1:12" ht="12.75" hidden="1" thickTop="1" x14ac:dyDescent="0.25">
      <c r="A28" s="37">
        <v>21351</v>
      </c>
      <c r="B28" s="65" t="s">
        <v>40</v>
      </c>
      <c r="C28" s="66">
        <f t="shared" si="0"/>
        <v>0</v>
      </c>
      <c r="D28" s="67" t="s">
        <v>36</v>
      </c>
      <c r="E28" s="67" t="s">
        <v>36</v>
      </c>
      <c r="F28" s="68"/>
      <c r="G28" s="69" t="s">
        <v>36</v>
      </c>
      <c r="H28" s="66">
        <f t="shared" si="1"/>
        <v>0</v>
      </c>
      <c r="I28" s="67" t="s">
        <v>36</v>
      </c>
      <c r="J28" s="67" t="s">
        <v>36</v>
      </c>
      <c r="K28" s="68"/>
      <c r="L28" s="70" t="s">
        <v>36</v>
      </c>
    </row>
    <row r="29" spans="1:12" ht="12.75" hidden="1" thickTop="1" x14ac:dyDescent="0.25">
      <c r="A29" s="43">
        <v>21352</v>
      </c>
      <c r="B29" s="71" t="s">
        <v>41</v>
      </c>
      <c r="C29" s="72">
        <f t="shared" si="0"/>
        <v>0</v>
      </c>
      <c r="D29" s="73" t="s">
        <v>36</v>
      </c>
      <c r="E29" s="73" t="s">
        <v>36</v>
      </c>
      <c r="F29" s="74"/>
      <c r="G29" s="75" t="s">
        <v>36</v>
      </c>
      <c r="H29" s="72">
        <f t="shared" si="1"/>
        <v>0</v>
      </c>
      <c r="I29" s="73" t="s">
        <v>36</v>
      </c>
      <c r="J29" s="73" t="s">
        <v>36</v>
      </c>
      <c r="K29" s="74"/>
      <c r="L29" s="76" t="s">
        <v>36</v>
      </c>
    </row>
    <row r="30" spans="1:12" ht="24.75" hidden="1" thickTop="1" x14ac:dyDescent="0.25">
      <c r="A30" s="43">
        <v>21359</v>
      </c>
      <c r="B30" s="71" t="s">
        <v>42</v>
      </c>
      <c r="C30" s="72">
        <f t="shared" si="0"/>
        <v>0</v>
      </c>
      <c r="D30" s="73" t="s">
        <v>36</v>
      </c>
      <c r="E30" s="73" t="s">
        <v>36</v>
      </c>
      <c r="F30" s="74"/>
      <c r="G30" s="75" t="s">
        <v>36</v>
      </c>
      <c r="H30" s="72">
        <f t="shared" si="1"/>
        <v>0</v>
      </c>
      <c r="I30" s="73" t="s">
        <v>36</v>
      </c>
      <c r="J30" s="73" t="s">
        <v>36</v>
      </c>
      <c r="K30" s="74"/>
      <c r="L30" s="76" t="s">
        <v>36</v>
      </c>
    </row>
    <row r="31" spans="1:12" s="24" customFormat="1" ht="36.75" hidden="1" thickTop="1" x14ac:dyDescent="0.25">
      <c r="A31" s="64">
        <v>21370</v>
      </c>
      <c r="B31" s="56" t="s">
        <v>43</v>
      </c>
      <c r="C31" s="57">
        <f t="shared" si="0"/>
        <v>0</v>
      </c>
      <c r="D31" s="59" t="s">
        <v>36</v>
      </c>
      <c r="E31" s="59" t="s">
        <v>36</v>
      </c>
      <c r="F31" s="63">
        <f>SUM(F32)</f>
        <v>0</v>
      </c>
      <c r="G31" s="60" t="s">
        <v>36</v>
      </c>
      <c r="H31" s="57">
        <f t="shared" si="1"/>
        <v>0</v>
      </c>
      <c r="I31" s="59" t="s">
        <v>36</v>
      </c>
      <c r="J31" s="59" t="s">
        <v>36</v>
      </c>
      <c r="K31" s="63">
        <f>SUM(K32)</f>
        <v>0</v>
      </c>
      <c r="L31" s="62" t="s">
        <v>36</v>
      </c>
    </row>
    <row r="32" spans="1:12" ht="36.75" hidden="1" thickTop="1" x14ac:dyDescent="0.25">
      <c r="A32" s="77">
        <v>21379</v>
      </c>
      <c r="B32" s="78" t="s">
        <v>44</v>
      </c>
      <c r="C32" s="79">
        <f t="shared" si="0"/>
        <v>0</v>
      </c>
      <c r="D32" s="80" t="s">
        <v>36</v>
      </c>
      <c r="E32" s="80" t="s">
        <v>36</v>
      </c>
      <c r="F32" s="81"/>
      <c r="G32" s="82" t="s">
        <v>36</v>
      </c>
      <c r="H32" s="79">
        <f t="shared" si="1"/>
        <v>0</v>
      </c>
      <c r="I32" s="80" t="s">
        <v>36</v>
      </c>
      <c r="J32" s="80" t="s">
        <v>36</v>
      </c>
      <c r="K32" s="81"/>
      <c r="L32" s="83" t="s">
        <v>36</v>
      </c>
    </row>
    <row r="33" spans="1:12" s="24" customFormat="1" ht="12.75" hidden="1" thickTop="1" x14ac:dyDescent="0.25">
      <c r="A33" s="64">
        <v>21380</v>
      </c>
      <c r="B33" s="56" t="s">
        <v>45</v>
      </c>
      <c r="C33" s="57">
        <f t="shared" si="0"/>
        <v>0</v>
      </c>
      <c r="D33" s="59" t="s">
        <v>36</v>
      </c>
      <c r="E33" s="59" t="s">
        <v>36</v>
      </c>
      <c r="F33" s="63">
        <f>SUM(F34:F35)</f>
        <v>0</v>
      </c>
      <c r="G33" s="60" t="s">
        <v>36</v>
      </c>
      <c r="H33" s="57">
        <f t="shared" si="1"/>
        <v>0</v>
      </c>
      <c r="I33" s="59" t="s">
        <v>36</v>
      </c>
      <c r="J33" s="59" t="s">
        <v>36</v>
      </c>
      <c r="K33" s="63">
        <f>SUM(K34:K35)</f>
        <v>0</v>
      </c>
      <c r="L33" s="62" t="s">
        <v>36</v>
      </c>
    </row>
    <row r="34" spans="1:12" ht="12.75" hidden="1" thickTop="1" x14ac:dyDescent="0.25">
      <c r="A34" s="38">
        <v>21381</v>
      </c>
      <c r="B34" s="65" t="s">
        <v>46</v>
      </c>
      <c r="C34" s="66">
        <f t="shared" si="0"/>
        <v>0</v>
      </c>
      <c r="D34" s="67" t="s">
        <v>36</v>
      </c>
      <c r="E34" s="67" t="s">
        <v>36</v>
      </c>
      <c r="F34" s="68"/>
      <c r="G34" s="69" t="s">
        <v>36</v>
      </c>
      <c r="H34" s="66">
        <f t="shared" si="1"/>
        <v>0</v>
      </c>
      <c r="I34" s="67" t="s">
        <v>36</v>
      </c>
      <c r="J34" s="67" t="s">
        <v>36</v>
      </c>
      <c r="K34" s="68"/>
      <c r="L34" s="70" t="s">
        <v>36</v>
      </c>
    </row>
    <row r="35" spans="1:12" ht="24.75" hidden="1" thickTop="1" x14ac:dyDescent="0.25">
      <c r="A35" s="44">
        <v>21383</v>
      </c>
      <c r="B35" s="71" t="s">
        <v>47</v>
      </c>
      <c r="C35" s="72">
        <f>SUM(D35:G35)</f>
        <v>0</v>
      </c>
      <c r="D35" s="73" t="s">
        <v>36</v>
      </c>
      <c r="E35" s="73" t="s">
        <v>36</v>
      </c>
      <c r="F35" s="74"/>
      <c r="G35" s="75" t="s">
        <v>36</v>
      </c>
      <c r="H35" s="72">
        <f t="shared" si="1"/>
        <v>0</v>
      </c>
      <c r="I35" s="73" t="s">
        <v>36</v>
      </c>
      <c r="J35" s="73" t="s">
        <v>36</v>
      </c>
      <c r="K35" s="74"/>
      <c r="L35" s="76" t="s">
        <v>36</v>
      </c>
    </row>
    <row r="36" spans="1:12" s="24" customFormat="1" ht="25.5" hidden="1" customHeight="1" x14ac:dyDescent="0.25">
      <c r="A36" s="64">
        <v>21390</v>
      </c>
      <c r="B36" s="56" t="s">
        <v>48</v>
      </c>
      <c r="C36" s="57">
        <f t="shared" si="0"/>
        <v>0</v>
      </c>
      <c r="D36" s="59" t="s">
        <v>36</v>
      </c>
      <c r="E36" s="59" t="s">
        <v>36</v>
      </c>
      <c r="F36" s="63">
        <f>SUM(F37:F40)</f>
        <v>0</v>
      </c>
      <c r="G36" s="60" t="s">
        <v>36</v>
      </c>
      <c r="H36" s="57">
        <f t="shared" si="1"/>
        <v>0</v>
      </c>
      <c r="I36" s="59" t="s">
        <v>36</v>
      </c>
      <c r="J36" s="59" t="s">
        <v>36</v>
      </c>
      <c r="K36" s="63">
        <f>SUM(K37:K40)</f>
        <v>0</v>
      </c>
      <c r="L36" s="62" t="s">
        <v>36</v>
      </c>
    </row>
    <row r="37" spans="1:12" ht="24.75" hidden="1" thickTop="1" x14ac:dyDescent="0.25">
      <c r="A37" s="38">
        <v>21391</v>
      </c>
      <c r="B37" s="65" t="s">
        <v>49</v>
      </c>
      <c r="C37" s="66">
        <f t="shared" si="0"/>
        <v>0</v>
      </c>
      <c r="D37" s="67" t="s">
        <v>36</v>
      </c>
      <c r="E37" s="67" t="s">
        <v>36</v>
      </c>
      <c r="F37" s="68"/>
      <c r="G37" s="69" t="s">
        <v>36</v>
      </c>
      <c r="H37" s="66">
        <f t="shared" si="1"/>
        <v>0</v>
      </c>
      <c r="I37" s="67" t="s">
        <v>36</v>
      </c>
      <c r="J37" s="67" t="s">
        <v>36</v>
      </c>
      <c r="K37" s="68"/>
      <c r="L37" s="70" t="s">
        <v>36</v>
      </c>
    </row>
    <row r="38" spans="1:12" ht="12.75" hidden="1" thickTop="1" x14ac:dyDescent="0.25">
      <c r="A38" s="44">
        <v>21393</v>
      </c>
      <c r="B38" s="71" t="s">
        <v>50</v>
      </c>
      <c r="C38" s="72">
        <f t="shared" si="0"/>
        <v>0</v>
      </c>
      <c r="D38" s="73" t="s">
        <v>36</v>
      </c>
      <c r="E38" s="73" t="s">
        <v>36</v>
      </c>
      <c r="F38" s="74"/>
      <c r="G38" s="75" t="s">
        <v>36</v>
      </c>
      <c r="H38" s="72">
        <f t="shared" si="1"/>
        <v>0</v>
      </c>
      <c r="I38" s="73" t="s">
        <v>36</v>
      </c>
      <c r="J38" s="73" t="s">
        <v>36</v>
      </c>
      <c r="K38" s="74"/>
      <c r="L38" s="76" t="s">
        <v>36</v>
      </c>
    </row>
    <row r="39" spans="1:12" ht="12.75" hidden="1" thickTop="1" x14ac:dyDescent="0.25">
      <c r="A39" s="44">
        <v>21395</v>
      </c>
      <c r="B39" s="71" t="s">
        <v>51</v>
      </c>
      <c r="C39" s="72">
        <f t="shared" si="0"/>
        <v>0</v>
      </c>
      <c r="D39" s="73" t="s">
        <v>36</v>
      </c>
      <c r="E39" s="73" t="s">
        <v>36</v>
      </c>
      <c r="F39" s="74"/>
      <c r="G39" s="75" t="s">
        <v>36</v>
      </c>
      <c r="H39" s="72">
        <f t="shared" si="1"/>
        <v>0</v>
      </c>
      <c r="I39" s="73" t="s">
        <v>36</v>
      </c>
      <c r="J39" s="73" t="s">
        <v>36</v>
      </c>
      <c r="K39" s="74"/>
      <c r="L39" s="76" t="s">
        <v>36</v>
      </c>
    </row>
    <row r="40" spans="1:12" ht="24.75" hidden="1" thickTop="1" x14ac:dyDescent="0.25">
      <c r="A40" s="84">
        <v>21399</v>
      </c>
      <c r="B40" s="85" t="s">
        <v>52</v>
      </c>
      <c r="C40" s="86">
        <f t="shared" si="0"/>
        <v>0</v>
      </c>
      <c r="D40" s="87" t="s">
        <v>36</v>
      </c>
      <c r="E40" s="87" t="s">
        <v>36</v>
      </c>
      <c r="F40" s="88"/>
      <c r="G40" s="89" t="s">
        <v>36</v>
      </c>
      <c r="H40" s="86">
        <f t="shared" si="1"/>
        <v>0</v>
      </c>
      <c r="I40" s="87" t="s">
        <v>36</v>
      </c>
      <c r="J40" s="87" t="s">
        <v>36</v>
      </c>
      <c r="K40" s="88"/>
      <c r="L40" s="90" t="s">
        <v>36</v>
      </c>
    </row>
    <row r="41" spans="1:12" s="24" customFormat="1" ht="26.25" hidden="1" customHeight="1" x14ac:dyDescent="0.25">
      <c r="A41" s="91">
        <v>21420</v>
      </c>
      <c r="B41" s="92" t="s">
        <v>53</v>
      </c>
      <c r="C41" s="93">
        <f>SUM(D41:G41)</f>
        <v>0</v>
      </c>
      <c r="D41" s="94">
        <f>SUM(D42)</f>
        <v>0</v>
      </c>
      <c r="E41" s="95" t="s">
        <v>36</v>
      </c>
      <c r="F41" s="95" t="s">
        <v>36</v>
      </c>
      <c r="G41" s="96" t="s">
        <v>36</v>
      </c>
      <c r="H41" s="93">
        <f>SUM(I41:L41)</f>
        <v>0</v>
      </c>
      <c r="I41" s="94">
        <f>SUM(I42)</f>
        <v>0</v>
      </c>
      <c r="J41" s="95" t="s">
        <v>36</v>
      </c>
      <c r="K41" s="95" t="s">
        <v>36</v>
      </c>
      <c r="L41" s="97" t="s">
        <v>36</v>
      </c>
    </row>
    <row r="42" spans="1:12" s="24" customFormat="1" ht="26.25" hidden="1" customHeight="1" x14ac:dyDescent="0.25">
      <c r="A42" s="84">
        <v>21429</v>
      </c>
      <c r="B42" s="85" t="s">
        <v>54</v>
      </c>
      <c r="C42" s="86">
        <f>SUM(D42:G42)</f>
        <v>0</v>
      </c>
      <c r="D42" s="98"/>
      <c r="E42" s="87" t="s">
        <v>36</v>
      </c>
      <c r="F42" s="87" t="s">
        <v>36</v>
      </c>
      <c r="G42" s="89" t="s">
        <v>36</v>
      </c>
      <c r="H42" s="86">
        <f t="shared" ref="H42:H44" si="2">SUM(I42:L42)</f>
        <v>0</v>
      </c>
      <c r="I42" s="98"/>
      <c r="J42" s="87" t="s">
        <v>36</v>
      </c>
      <c r="K42" s="87" t="s">
        <v>36</v>
      </c>
      <c r="L42" s="90" t="s">
        <v>36</v>
      </c>
    </row>
    <row r="43" spans="1:12" s="24" customFormat="1" ht="24.75" hidden="1" thickTop="1" x14ac:dyDescent="0.25">
      <c r="A43" s="64">
        <v>21490</v>
      </c>
      <c r="B43" s="56" t="s">
        <v>55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36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36</v>
      </c>
    </row>
    <row r="44" spans="1:12" s="24" customFormat="1" ht="24.75" hidden="1" thickTop="1" x14ac:dyDescent="0.25">
      <c r="A44" s="44">
        <v>21499</v>
      </c>
      <c r="B44" s="71" t="s">
        <v>56</v>
      </c>
      <c r="C44" s="79">
        <f>SUM(D44:G44)</f>
        <v>0</v>
      </c>
      <c r="D44" s="101"/>
      <c r="E44" s="102"/>
      <c r="F44" s="102"/>
      <c r="G44" s="103" t="s">
        <v>36</v>
      </c>
      <c r="H44" s="104">
        <f t="shared" si="2"/>
        <v>0</v>
      </c>
      <c r="I44" s="40"/>
      <c r="J44" s="105"/>
      <c r="K44" s="105"/>
      <c r="L44" s="106" t="s">
        <v>36</v>
      </c>
    </row>
    <row r="45" spans="1:12" ht="12.75" hidden="1" customHeight="1" x14ac:dyDescent="0.25">
      <c r="A45" s="107">
        <v>23000</v>
      </c>
      <c r="B45" s="108" t="s">
        <v>57</v>
      </c>
      <c r="C45" s="109">
        <f>SUM(D45:G45)</f>
        <v>0</v>
      </c>
      <c r="D45" s="59" t="s">
        <v>36</v>
      </c>
      <c r="E45" s="59" t="s">
        <v>36</v>
      </c>
      <c r="F45" s="59" t="s">
        <v>36</v>
      </c>
      <c r="G45" s="99">
        <f>SUM(G46:G47)</f>
        <v>0</v>
      </c>
      <c r="H45" s="109">
        <f t="shared" si="1"/>
        <v>0</v>
      </c>
      <c r="I45" s="87" t="s">
        <v>36</v>
      </c>
      <c r="J45" s="87" t="s">
        <v>36</v>
      </c>
      <c r="K45" s="87" t="s">
        <v>36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58</v>
      </c>
      <c r="C46" s="113">
        <f t="shared" si="0"/>
        <v>0</v>
      </c>
      <c r="D46" s="95" t="s">
        <v>36</v>
      </c>
      <c r="E46" s="95" t="s">
        <v>36</v>
      </c>
      <c r="F46" s="95" t="s">
        <v>36</v>
      </c>
      <c r="G46" s="114"/>
      <c r="H46" s="113">
        <f t="shared" si="1"/>
        <v>0</v>
      </c>
      <c r="I46" s="95" t="s">
        <v>36</v>
      </c>
      <c r="J46" s="95" t="s">
        <v>36</v>
      </c>
      <c r="K46" s="95" t="s">
        <v>36</v>
      </c>
      <c r="L46" s="115"/>
    </row>
    <row r="47" spans="1:12" ht="24.75" hidden="1" thickTop="1" x14ac:dyDescent="0.25">
      <c r="A47" s="111">
        <v>23510</v>
      </c>
      <c r="B47" s="112" t="s">
        <v>59</v>
      </c>
      <c r="C47" s="93">
        <f t="shared" si="0"/>
        <v>0</v>
      </c>
      <c r="D47" s="95" t="s">
        <v>36</v>
      </c>
      <c r="E47" s="95" t="s">
        <v>36</v>
      </c>
      <c r="F47" s="95" t="s">
        <v>36</v>
      </c>
      <c r="G47" s="114"/>
      <c r="H47" s="93">
        <f t="shared" si="1"/>
        <v>0</v>
      </c>
      <c r="I47" s="95" t="s">
        <v>36</v>
      </c>
      <c r="J47" s="95" t="s">
        <v>36</v>
      </c>
      <c r="K47" s="95" t="s">
        <v>36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60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61</v>
      </c>
      <c r="C50" s="127">
        <f t="shared" ref="C50:C113" si="5">SUM(D50:G50)</f>
        <v>68874</v>
      </c>
      <c r="D50" s="128">
        <f>SUM(D51,D286)</f>
        <v>68874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66505</v>
      </c>
      <c r="I50" s="128">
        <f>SUM(I51,I286)</f>
        <v>66505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62</v>
      </c>
      <c r="C51" s="133">
        <f t="shared" si="5"/>
        <v>68874</v>
      </c>
      <c r="D51" s="134">
        <f>SUM(D52,D194)</f>
        <v>68874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66505</v>
      </c>
      <c r="I51" s="134">
        <f>SUM(I52,I194)</f>
        <v>66505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hidden="1" x14ac:dyDescent="0.25">
      <c r="A52" s="137"/>
      <c r="B52" s="18" t="s">
        <v>63</v>
      </c>
      <c r="C52" s="138">
        <f t="shared" si="5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64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65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66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67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68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69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70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71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72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73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74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75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76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77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78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79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80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81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82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83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84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85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hidden="1" x14ac:dyDescent="0.25">
      <c r="A75" s="142">
        <v>2000</v>
      </c>
      <c r="B75" s="142" t="s">
        <v>86</v>
      </c>
      <c r="C75" s="143">
        <f t="shared" si="5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87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88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89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90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91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89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90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hidden="1" x14ac:dyDescent="0.25">
      <c r="A83" s="56">
        <v>2200</v>
      </c>
      <c r="B83" s="147" t="s">
        <v>92</v>
      </c>
      <c r="C83" s="57">
        <f t="shared" si="5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93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94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95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96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97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98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99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100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101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102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103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104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105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106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107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108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109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110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111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112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113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114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115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116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117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118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119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120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121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122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123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124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125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126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127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128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129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130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hidden="1" x14ac:dyDescent="0.25">
      <c r="A122" s="159">
        <v>2270</v>
      </c>
      <c r="B122" s="71" t="s">
        <v>131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132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133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134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135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hidden="1" x14ac:dyDescent="0.25">
      <c r="A127" s="44">
        <v>2279</v>
      </c>
      <c r="B127" s="71" t="s">
        <v>136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>
        <v>0</v>
      </c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137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138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139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140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141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142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143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144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145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146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147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148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149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150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151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152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153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154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155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156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157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158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159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160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161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162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163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164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165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166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167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168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169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170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171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172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173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174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175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176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177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178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179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180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181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182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183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184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185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186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187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188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189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190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191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192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193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194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195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196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197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198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199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200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201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202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203</v>
      </c>
      <c r="C194" s="138">
        <f t="shared" si="23"/>
        <v>68874</v>
      </c>
      <c r="D194" s="139">
        <f>SUM(D195,D230,D269,D283)</f>
        <v>68874</v>
      </c>
      <c r="E194" s="139">
        <f>SUM(E195,E230,E269,E283)</f>
        <v>0</v>
      </c>
      <c r="F194" s="139">
        <f>SUM(F195,F230,F269,F283)</f>
        <v>0</v>
      </c>
      <c r="G194" s="139">
        <f>SUM(G195,G230,G269,G283)</f>
        <v>0</v>
      </c>
      <c r="H194" s="138">
        <f t="shared" si="24"/>
        <v>66505</v>
      </c>
      <c r="I194" s="139">
        <f>SUM(I195,I230,I269,I283)</f>
        <v>66505</v>
      </c>
      <c r="J194" s="139">
        <f>SUM(J195,J230,J269,J283)</f>
        <v>0</v>
      </c>
      <c r="K194" s="139">
        <f>SUM(K195,K230,K269,K283)</f>
        <v>0</v>
      </c>
      <c r="L194" s="199">
        <f>SUM(L195,L230,L269,L283)</f>
        <v>0</v>
      </c>
    </row>
    <row r="195" spans="1:13" x14ac:dyDescent="0.25">
      <c r="A195" s="142">
        <v>5000</v>
      </c>
      <c r="B195" s="142" t="s">
        <v>204</v>
      </c>
      <c r="C195" s="143">
        <f t="shared" si="23"/>
        <v>68874</v>
      </c>
      <c r="D195" s="144">
        <f>D196+D204</f>
        <v>68874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66505</v>
      </c>
      <c r="I195" s="144">
        <f>I196+I204</f>
        <v>66505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205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206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207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208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209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210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211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212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213</v>
      </c>
      <c r="C204" s="57">
        <f t="shared" si="23"/>
        <v>68874</v>
      </c>
      <c r="D204" s="63">
        <f>D205+D215+D216+D225+D226+D227+D229</f>
        <v>68874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66505</v>
      </c>
      <c r="I204" s="63">
        <f>I205+I215+I216+I225+I226+I227+I229</f>
        <v>66505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214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215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216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217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218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219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220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221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222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223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224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225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226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227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228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229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230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231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232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233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234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235</v>
      </c>
      <c r="C226" s="201">
        <f t="shared" si="23"/>
        <v>68874</v>
      </c>
      <c r="D226" s="74">
        <v>68874</v>
      </c>
      <c r="E226" s="74"/>
      <c r="F226" s="74"/>
      <c r="G226" s="157"/>
      <c r="H226" s="72">
        <f t="shared" si="24"/>
        <v>66505</v>
      </c>
      <c r="I226" s="74">
        <v>66505</v>
      </c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236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237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238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239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240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241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242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hidden="1" x14ac:dyDescent="0.25">
      <c r="A234" s="44">
        <v>6239</v>
      </c>
      <c r="B234" s="65" t="s">
        <v>243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244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245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246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247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248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249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250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251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252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253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254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255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hidden="1" x14ac:dyDescent="0.25">
      <c r="A247" s="44">
        <v>6291</v>
      </c>
      <c r="B247" s="71" t="s">
        <v>256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257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258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259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260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hidden="1" x14ac:dyDescent="0.25">
      <c r="A252" s="168">
        <v>6320</v>
      </c>
      <c r="B252" s="65" t="s">
        <v>261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hidden="1" x14ac:dyDescent="0.25">
      <c r="A253" s="44">
        <v>6322</v>
      </c>
      <c r="B253" s="71" t="s">
        <v>262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263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264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265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266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267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268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hidden="1" x14ac:dyDescent="0.25">
      <c r="A260" s="168">
        <v>6410</v>
      </c>
      <c r="B260" s="65" t="s">
        <v>269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hidden="1" x14ac:dyDescent="0.25">
      <c r="A261" s="44">
        <v>6411</v>
      </c>
      <c r="B261" s="174" t="s">
        <v>270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271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272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273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274</v>
      </c>
      <c r="C265" s="201">
        <f t="shared" ref="C265:C288" si="36">SUM(D265:G265)</f>
        <v>0</v>
      </c>
      <c r="D265" s="74"/>
      <c r="E265" s="74"/>
      <c r="F265" s="74"/>
      <c r="G265" s="157"/>
      <c r="H265" s="208">
        <f t="shared" ref="H265:H288" si="37">SUM(I265:L265)</f>
        <v>0</v>
      </c>
      <c r="I265" s="74">
        <v>0</v>
      </c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275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276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277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278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279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280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281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282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283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284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285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hidden="1" x14ac:dyDescent="0.25">
      <c r="A277" s="44">
        <v>7245</v>
      </c>
      <c r="B277" s="71" t="s">
        <v>286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287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288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289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290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hidden="1" x14ac:dyDescent="0.25">
      <c r="A282" s="150">
        <v>7720</v>
      </c>
      <c r="B282" s="65" t="s">
        <v>291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292</v>
      </c>
      <c r="C283" s="233">
        <f t="shared" si="36"/>
        <v>0</v>
      </c>
      <c r="D283" s="234">
        <f>D284</f>
        <v>0</v>
      </c>
      <c r="E283" s="234">
        <f t="shared" ref="E283:G284" si="42">E284</f>
        <v>0</v>
      </c>
      <c r="F283" s="234">
        <f t="shared" si="42"/>
        <v>0</v>
      </c>
      <c r="G283" s="235">
        <f t="shared" si="42"/>
        <v>0</v>
      </c>
      <c r="H283" s="236">
        <f t="shared" si="37"/>
        <v>0</v>
      </c>
      <c r="I283" s="234">
        <f t="shared" ref="I283:L284" si="43">I284</f>
        <v>0</v>
      </c>
      <c r="J283" s="234">
        <f>J284</f>
        <v>0</v>
      </c>
      <c r="K283" s="234">
        <f t="shared" si="43"/>
        <v>0</v>
      </c>
      <c r="L283" s="237">
        <f t="shared" si="43"/>
        <v>0</v>
      </c>
    </row>
    <row r="284" spans="1:13" ht="24" hidden="1" x14ac:dyDescent="0.25">
      <c r="A284" s="238">
        <v>9200</v>
      </c>
      <c r="B284" s="71" t="s">
        <v>293</v>
      </c>
      <c r="C284" s="202">
        <f t="shared" si="36"/>
        <v>0</v>
      </c>
      <c r="D284" s="163">
        <f>D285</f>
        <v>0</v>
      </c>
      <c r="E284" s="163">
        <f t="shared" si="42"/>
        <v>0</v>
      </c>
      <c r="F284" s="163">
        <f t="shared" si="42"/>
        <v>0</v>
      </c>
      <c r="G284" s="164">
        <f t="shared" si="42"/>
        <v>0</v>
      </c>
      <c r="H284" s="117">
        <f t="shared" si="37"/>
        <v>0</v>
      </c>
      <c r="I284" s="163">
        <f t="shared" si="43"/>
        <v>0</v>
      </c>
      <c r="J284" s="163">
        <f t="shared" si="43"/>
        <v>0</v>
      </c>
      <c r="K284" s="163">
        <f t="shared" si="43"/>
        <v>0</v>
      </c>
      <c r="L284" s="165">
        <f t="shared" si="43"/>
        <v>0</v>
      </c>
    </row>
    <row r="285" spans="1:13" ht="24" hidden="1" x14ac:dyDescent="0.25">
      <c r="A285" s="239">
        <v>9230</v>
      </c>
      <c r="B285" s="71" t="s">
        <v>294</v>
      </c>
      <c r="C285" s="202">
        <f t="shared" si="36"/>
        <v>0</v>
      </c>
      <c r="D285" s="163"/>
      <c r="E285" s="163"/>
      <c r="F285" s="163"/>
      <c r="G285" s="164"/>
      <c r="H285" s="117">
        <f t="shared" si="37"/>
        <v>0</v>
      </c>
      <c r="I285" s="163">
        <v>0</v>
      </c>
      <c r="J285" s="163"/>
      <c r="K285" s="163"/>
      <c r="L285" s="165"/>
      <c r="M285" s="156"/>
    </row>
    <row r="286" spans="1:13" hidden="1" x14ac:dyDescent="0.25">
      <c r="A286" s="174"/>
      <c r="B286" s="71" t="s">
        <v>295</v>
      </c>
      <c r="C286" s="201">
        <f>SUM(D286:G286)</f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>SUM(I286:L286)</f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296</v>
      </c>
      <c r="B287" s="44" t="s">
        <v>297</v>
      </c>
      <c r="C287" s="201">
        <f t="shared" si="36"/>
        <v>0</v>
      </c>
      <c r="D287" s="74"/>
      <c r="E287" s="74"/>
      <c r="F287" s="74"/>
      <c r="G287" s="157"/>
      <c r="H287" s="72">
        <f t="shared" si="37"/>
        <v>0</v>
      </c>
      <c r="I287" s="74">
        <v>0</v>
      </c>
      <c r="J287" s="74"/>
      <c r="K287" s="74"/>
      <c r="L287" s="158"/>
      <c r="M287" s="156"/>
    </row>
    <row r="288" spans="1:13" ht="24" hidden="1" x14ac:dyDescent="0.25">
      <c r="A288" s="174" t="s">
        <v>298</v>
      </c>
      <c r="B288" s="240" t="s">
        <v>299</v>
      </c>
      <c r="C288" s="205">
        <f t="shared" si="36"/>
        <v>0</v>
      </c>
      <c r="D288" s="68"/>
      <c r="E288" s="68"/>
      <c r="F288" s="68"/>
      <c r="G288" s="154"/>
      <c r="H288" s="66">
        <f t="shared" si="37"/>
        <v>0</v>
      </c>
      <c r="I288" s="68">
        <v>0</v>
      </c>
      <c r="J288" s="68"/>
      <c r="K288" s="68"/>
      <c r="L288" s="155"/>
      <c r="M288" s="156"/>
    </row>
    <row r="289" spans="1:12" ht="12.75" thickBot="1" x14ac:dyDescent="0.3">
      <c r="A289" s="241"/>
      <c r="B289" s="241" t="s">
        <v>300</v>
      </c>
      <c r="C289" s="242">
        <f t="shared" ref="C289:L289" si="44">SUM(C286,C269,C230,C195,C187,C173,C75,C53,C283)</f>
        <v>68874</v>
      </c>
      <c r="D289" s="242">
        <f t="shared" si="44"/>
        <v>68874</v>
      </c>
      <c r="E289" s="242">
        <f t="shared" si="44"/>
        <v>0</v>
      </c>
      <c r="F289" s="242">
        <f t="shared" si="44"/>
        <v>0</v>
      </c>
      <c r="G289" s="243">
        <f t="shared" si="44"/>
        <v>0</v>
      </c>
      <c r="H289" s="244">
        <f t="shared" si="44"/>
        <v>66505</v>
      </c>
      <c r="I289" s="242">
        <f t="shared" si="44"/>
        <v>66505</v>
      </c>
      <c r="J289" s="242">
        <f t="shared" si="44"/>
        <v>0</v>
      </c>
      <c r="K289" s="242">
        <f t="shared" si="44"/>
        <v>0</v>
      </c>
      <c r="L289" s="245">
        <f t="shared" si="44"/>
        <v>0</v>
      </c>
    </row>
    <row r="290" spans="1:12" s="24" customFormat="1" ht="13.5" hidden="1" thickTop="1" thickBot="1" x14ac:dyDescent="0.3">
      <c r="A290" s="289" t="s">
        <v>301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277" t="s">
        <v>302</v>
      </c>
      <c r="B291" s="278"/>
      <c r="C291" s="250">
        <f t="shared" ref="C291:L291" si="45">SUM(C292,C293)-C300+C301</f>
        <v>0</v>
      </c>
      <c r="D291" s="251">
        <f t="shared" si="45"/>
        <v>0</v>
      </c>
      <c r="E291" s="251">
        <f t="shared" si="45"/>
        <v>0</v>
      </c>
      <c r="F291" s="251">
        <f t="shared" si="45"/>
        <v>0</v>
      </c>
      <c r="G291" s="252">
        <f t="shared" si="45"/>
        <v>0</v>
      </c>
      <c r="H291" s="253">
        <f t="shared" si="45"/>
        <v>0</v>
      </c>
      <c r="I291" s="251">
        <f t="shared" si="45"/>
        <v>0</v>
      </c>
      <c r="J291" s="251">
        <f t="shared" si="45"/>
        <v>0</v>
      </c>
      <c r="K291" s="251">
        <f t="shared" si="45"/>
        <v>0</v>
      </c>
      <c r="L291" s="254">
        <f t="shared" si="45"/>
        <v>0</v>
      </c>
    </row>
    <row r="292" spans="1:12" s="24" customFormat="1" ht="13.5" hidden="1" thickTop="1" thickBot="1" x14ac:dyDescent="0.3">
      <c r="A292" s="126" t="s">
        <v>303</v>
      </c>
      <c r="B292" s="126" t="s">
        <v>304</v>
      </c>
      <c r="C292" s="255">
        <f t="shared" ref="C292:L292" si="46">C21-C286</f>
        <v>0</v>
      </c>
      <c r="D292" s="128">
        <f t="shared" si="46"/>
        <v>0</v>
      </c>
      <c r="E292" s="128">
        <f t="shared" si="46"/>
        <v>0</v>
      </c>
      <c r="F292" s="128">
        <f t="shared" si="46"/>
        <v>0</v>
      </c>
      <c r="G292" s="129">
        <f t="shared" si="46"/>
        <v>0</v>
      </c>
      <c r="H292" s="256">
        <f t="shared" si="46"/>
        <v>0</v>
      </c>
      <c r="I292" s="128">
        <f t="shared" si="46"/>
        <v>0</v>
      </c>
      <c r="J292" s="128">
        <f t="shared" si="46"/>
        <v>0</v>
      </c>
      <c r="K292" s="128">
        <f t="shared" si="46"/>
        <v>0</v>
      </c>
      <c r="L292" s="130">
        <f t="shared" si="46"/>
        <v>0</v>
      </c>
    </row>
    <row r="293" spans="1:12" s="24" customFormat="1" ht="12.75" hidden="1" thickTop="1" x14ac:dyDescent="0.25">
      <c r="A293" s="257" t="s">
        <v>305</v>
      </c>
      <c r="B293" s="257" t="s">
        <v>306</v>
      </c>
      <c r="C293" s="250">
        <f t="shared" ref="C293:L293" si="47">SUM(C294,C296,C298)-SUM(C295,C297,C299)</f>
        <v>0</v>
      </c>
      <c r="D293" s="251">
        <f t="shared" si="47"/>
        <v>0</v>
      </c>
      <c r="E293" s="251">
        <f t="shared" si="47"/>
        <v>0</v>
      </c>
      <c r="F293" s="251">
        <f t="shared" si="47"/>
        <v>0</v>
      </c>
      <c r="G293" s="258">
        <f t="shared" si="47"/>
        <v>0</v>
      </c>
      <c r="H293" s="253">
        <f t="shared" si="47"/>
        <v>0</v>
      </c>
      <c r="I293" s="251">
        <f t="shared" si="47"/>
        <v>0</v>
      </c>
      <c r="J293" s="251">
        <f t="shared" si="47"/>
        <v>0</v>
      </c>
      <c r="K293" s="251">
        <f t="shared" si="47"/>
        <v>0</v>
      </c>
      <c r="L293" s="254">
        <f t="shared" si="47"/>
        <v>0</v>
      </c>
    </row>
    <row r="294" spans="1:12" ht="12.75" hidden="1" thickTop="1" x14ac:dyDescent="0.25">
      <c r="A294" s="259" t="s">
        <v>307</v>
      </c>
      <c r="B294" s="116" t="s">
        <v>308</v>
      </c>
      <c r="C294" s="79">
        <f t="shared" ref="C294:C299" si="48">SUM(D294:G294)</f>
        <v>0</v>
      </c>
      <c r="D294" s="81"/>
      <c r="E294" s="81"/>
      <c r="F294" s="81"/>
      <c r="G294" s="229"/>
      <c r="H294" s="79">
        <f t="shared" ref="H294:H299" si="49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309</v>
      </c>
      <c r="B295" s="43" t="s">
        <v>310</v>
      </c>
      <c r="C295" s="72">
        <f t="shared" si="48"/>
        <v>0</v>
      </c>
      <c r="D295" s="74"/>
      <c r="E295" s="74"/>
      <c r="F295" s="74"/>
      <c r="G295" s="157"/>
      <c r="H295" s="72">
        <f t="shared" si="49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311</v>
      </c>
      <c r="B296" s="43" t="s">
        <v>312</v>
      </c>
      <c r="C296" s="72">
        <f t="shared" si="48"/>
        <v>0</v>
      </c>
      <c r="D296" s="74"/>
      <c r="E296" s="74"/>
      <c r="F296" s="74"/>
      <c r="G296" s="157"/>
      <c r="H296" s="72">
        <f t="shared" si="49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313</v>
      </c>
      <c r="B297" s="43" t="s">
        <v>314</v>
      </c>
      <c r="C297" s="72">
        <f t="shared" si="48"/>
        <v>0</v>
      </c>
      <c r="D297" s="74"/>
      <c r="E297" s="74"/>
      <c r="F297" s="74"/>
      <c r="G297" s="157"/>
      <c r="H297" s="72">
        <f t="shared" si="49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315</v>
      </c>
      <c r="B298" s="43" t="s">
        <v>316</v>
      </c>
      <c r="C298" s="72">
        <f t="shared" si="48"/>
        <v>0</v>
      </c>
      <c r="D298" s="74"/>
      <c r="E298" s="74"/>
      <c r="F298" s="74"/>
      <c r="G298" s="157"/>
      <c r="H298" s="72">
        <f t="shared" si="49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317</v>
      </c>
      <c r="B299" s="261" t="s">
        <v>318</v>
      </c>
      <c r="C299" s="185">
        <f t="shared" si="48"/>
        <v>0</v>
      </c>
      <c r="D299" s="189"/>
      <c r="E299" s="189"/>
      <c r="F299" s="189"/>
      <c r="G299" s="262"/>
      <c r="H299" s="185">
        <f t="shared" si="49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319</v>
      </c>
      <c r="B300" s="263" t="s">
        <v>320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321</v>
      </c>
      <c r="B301" s="268" t="s">
        <v>322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TP/lmwdNgZILNiCIfcIR5MZ2Y7iIgOCfqhLg1NcwEFjYfMobHuM2hT1sIzp/WBchathXO65bYqW7M9ispb2weQ==" saltValue="ZX4cut48qsv54ABhHi+URQ==" spinCount="100000" sheet="1" objects="1" scenarios="1" formatCells="0" formatColumns="0" formatRows="0" insertHyperlinks="0"/>
  <autoFilter ref="A18:M301">
    <filterColumn colId="7">
      <filters>
        <filter val="66 505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1" sqref="C11:L11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384" width="9.140625" style="1"/>
  </cols>
  <sheetData>
    <row r="1" spans="1:12" x14ac:dyDescent="0.25">
      <c r="A1" s="304" t="s">
        <v>336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35.25" customHeight="1" x14ac:dyDescent="0.25">
      <c r="A2" s="305" t="s">
        <v>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7"/>
    </row>
    <row r="3" spans="1:12" ht="12.75" customHeight="1" x14ac:dyDescent="0.25">
      <c r="A3" s="2" t="s">
        <v>2</v>
      </c>
      <c r="B3" s="3"/>
      <c r="C3" s="308" t="s">
        <v>337</v>
      </c>
      <c r="D3" s="308"/>
      <c r="E3" s="308"/>
      <c r="F3" s="308"/>
      <c r="G3" s="308"/>
      <c r="H3" s="308"/>
      <c r="I3" s="308"/>
      <c r="J3" s="308"/>
      <c r="K3" s="308"/>
      <c r="L3" s="309"/>
    </row>
    <row r="4" spans="1:12" ht="12.75" customHeight="1" x14ac:dyDescent="0.25">
      <c r="A4" s="2" t="s">
        <v>4</v>
      </c>
      <c r="B4" s="3"/>
      <c r="C4" s="308" t="s">
        <v>338</v>
      </c>
      <c r="D4" s="308"/>
      <c r="E4" s="308"/>
      <c r="F4" s="308"/>
      <c r="G4" s="308"/>
      <c r="H4" s="308"/>
      <c r="I4" s="308"/>
      <c r="J4" s="308"/>
      <c r="K4" s="308"/>
      <c r="L4" s="309"/>
    </row>
    <row r="5" spans="1:12" ht="12.75" customHeight="1" x14ac:dyDescent="0.25">
      <c r="A5" s="4" t="s">
        <v>6</v>
      </c>
      <c r="B5" s="5"/>
      <c r="C5" s="291" t="s">
        <v>339</v>
      </c>
      <c r="D5" s="291"/>
      <c r="E5" s="291"/>
      <c r="F5" s="291"/>
      <c r="G5" s="291"/>
      <c r="H5" s="291"/>
      <c r="I5" s="291"/>
      <c r="J5" s="291"/>
      <c r="K5" s="291"/>
      <c r="L5" s="292"/>
    </row>
    <row r="6" spans="1:12" ht="12.75" customHeight="1" x14ac:dyDescent="0.25">
      <c r="A6" s="4" t="s">
        <v>8</v>
      </c>
      <c r="B6" s="5"/>
      <c r="C6" s="291" t="s">
        <v>325</v>
      </c>
      <c r="D6" s="291"/>
      <c r="E6" s="291"/>
      <c r="F6" s="291"/>
      <c r="G6" s="291"/>
      <c r="H6" s="291"/>
      <c r="I6" s="291"/>
      <c r="J6" s="291"/>
      <c r="K6" s="291"/>
      <c r="L6" s="292"/>
    </row>
    <row r="7" spans="1:12" x14ac:dyDescent="0.25">
      <c r="A7" s="4" t="s">
        <v>10</v>
      </c>
      <c r="B7" s="5"/>
      <c r="C7" s="308" t="s">
        <v>340</v>
      </c>
      <c r="D7" s="308"/>
      <c r="E7" s="308"/>
      <c r="F7" s="308"/>
      <c r="G7" s="308"/>
      <c r="H7" s="308"/>
      <c r="I7" s="308"/>
      <c r="J7" s="308"/>
      <c r="K7" s="308"/>
      <c r="L7" s="309"/>
    </row>
    <row r="8" spans="1:12" ht="12.75" customHeight="1" x14ac:dyDescent="0.25">
      <c r="A8" s="6" t="s">
        <v>12</v>
      </c>
      <c r="B8" s="5"/>
      <c r="C8" s="310"/>
      <c r="D8" s="310"/>
      <c r="E8" s="310"/>
      <c r="F8" s="310"/>
      <c r="G8" s="310"/>
      <c r="H8" s="310"/>
      <c r="I8" s="310"/>
      <c r="J8" s="310"/>
      <c r="K8" s="310"/>
      <c r="L8" s="311"/>
    </row>
    <row r="9" spans="1:12" ht="12.75" customHeight="1" x14ac:dyDescent="0.25">
      <c r="A9" s="4"/>
      <c r="B9" s="5" t="s">
        <v>13</v>
      </c>
      <c r="C9" s="291" t="s">
        <v>341</v>
      </c>
      <c r="D9" s="291"/>
      <c r="E9" s="291"/>
      <c r="F9" s="291"/>
      <c r="G9" s="291"/>
      <c r="H9" s="291"/>
      <c r="I9" s="291"/>
      <c r="J9" s="291"/>
      <c r="K9" s="291"/>
      <c r="L9" s="292"/>
    </row>
    <row r="10" spans="1:12" ht="12.75" customHeight="1" x14ac:dyDescent="0.25">
      <c r="A10" s="4"/>
      <c r="B10" s="5" t="s">
        <v>15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2"/>
    </row>
    <row r="11" spans="1:12" ht="12.75" customHeight="1" x14ac:dyDescent="0.25">
      <c r="A11" s="4"/>
      <c r="B11" s="5" t="s">
        <v>16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1"/>
    </row>
    <row r="12" spans="1:12" ht="12.75" customHeight="1" x14ac:dyDescent="0.25">
      <c r="A12" s="4"/>
      <c r="B12" s="5" t="s">
        <v>17</v>
      </c>
      <c r="C12" s="291" t="s">
        <v>342</v>
      </c>
      <c r="D12" s="291"/>
      <c r="E12" s="291"/>
      <c r="F12" s="291"/>
      <c r="G12" s="291"/>
      <c r="H12" s="291"/>
      <c r="I12" s="291"/>
      <c r="J12" s="291"/>
      <c r="K12" s="291"/>
      <c r="L12" s="292"/>
    </row>
    <row r="13" spans="1:12" ht="12.75" customHeight="1" x14ac:dyDescent="0.25">
      <c r="A13" s="4"/>
      <c r="B13" s="5" t="s">
        <v>19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3" t="s">
        <v>20</v>
      </c>
      <c r="B15" s="296" t="s">
        <v>21</v>
      </c>
      <c r="C15" s="298" t="s">
        <v>22</v>
      </c>
      <c r="D15" s="299"/>
      <c r="E15" s="299"/>
      <c r="F15" s="299"/>
      <c r="G15" s="300"/>
      <c r="H15" s="298" t="s">
        <v>23</v>
      </c>
      <c r="I15" s="299"/>
      <c r="J15" s="299"/>
      <c r="K15" s="299"/>
      <c r="L15" s="301"/>
    </row>
    <row r="16" spans="1:12" s="11" customFormat="1" ht="12.75" customHeight="1" x14ac:dyDescent="0.25">
      <c r="A16" s="294"/>
      <c r="B16" s="297"/>
      <c r="C16" s="279" t="s">
        <v>24</v>
      </c>
      <c r="D16" s="281" t="s">
        <v>25</v>
      </c>
      <c r="E16" s="283" t="s">
        <v>26</v>
      </c>
      <c r="F16" s="285" t="s">
        <v>27</v>
      </c>
      <c r="G16" s="303" t="s">
        <v>28</v>
      </c>
      <c r="H16" s="279" t="s">
        <v>24</v>
      </c>
      <c r="I16" s="281" t="s">
        <v>25</v>
      </c>
      <c r="J16" s="283" t="s">
        <v>26</v>
      </c>
      <c r="K16" s="285" t="s">
        <v>27</v>
      </c>
      <c r="L16" s="287" t="s">
        <v>28</v>
      </c>
    </row>
    <row r="17" spans="1:12" s="12" customFormat="1" ht="61.5" customHeight="1" thickBot="1" x14ac:dyDescent="0.3">
      <c r="A17" s="295"/>
      <c r="B17" s="297"/>
      <c r="C17" s="279"/>
      <c r="D17" s="302"/>
      <c r="E17" s="284"/>
      <c r="F17" s="286"/>
      <c r="G17" s="303"/>
      <c r="H17" s="280"/>
      <c r="I17" s="282"/>
      <c r="J17" s="284"/>
      <c r="K17" s="286"/>
      <c r="L17" s="288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30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31</v>
      </c>
      <c r="C20" s="27">
        <f t="shared" ref="C20:C47" si="0">SUM(D20:G20)</f>
        <v>2472213</v>
      </c>
      <c r="D20" s="28">
        <f>SUM(D21,D24,D25,D41,D43)</f>
        <v>2446218</v>
      </c>
      <c r="E20" s="28">
        <f>SUM(E21,E24,E43)</f>
        <v>0</v>
      </c>
      <c r="F20" s="28">
        <f>SUM(F21,F26,F43)</f>
        <v>25995</v>
      </c>
      <c r="G20" s="29">
        <f>SUM(G21,G45)</f>
        <v>0</v>
      </c>
      <c r="H20" s="27">
        <f>SUM(I20:L20)</f>
        <v>2420050</v>
      </c>
      <c r="I20" s="28">
        <f>SUM(I21,I24,I25,I41,I43)</f>
        <v>2390663</v>
      </c>
      <c r="J20" s="28">
        <f>SUM(J21,J24,J43)</f>
        <v>0</v>
      </c>
      <c r="K20" s="28">
        <f>SUM(K21,K26,K43)</f>
        <v>29387</v>
      </c>
      <c r="L20" s="30">
        <f>SUM(L21,L45)</f>
        <v>0</v>
      </c>
    </row>
    <row r="21" spans="1:12" ht="12.75" thickTop="1" x14ac:dyDescent="0.25">
      <c r="A21" s="31"/>
      <c r="B21" s="32" t="s">
        <v>32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2841</v>
      </c>
      <c r="I21" s="34">
        <f>SUM(I22:I23)</f>
        <v>0</v>
      </c>
      <c r="J21" s="34">
        <f>SUM(J22:J23)</f>
        <v>0</v>
      </c>
      <c r="K21" s="34">
        <f>SUM(K22:K23)</f>
        <v>2841</v>
      </c>
      <c r="L21" s="36">
        <f>SUM(L22:L23)</f>
        <v>0</v>
      </c>
    </row>
    <row r="22" spans="1:12" hidden="1" x14ac:dyDescent="0.25">
      <c r="A22" s="37"/>
      <c r="B22" s="38" t="s">
        <v>33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34</v>
      </c>
      <c r="C23" s="45">
        <f t="shared" si="0"/>
        <v>0</v>
      </c>
      <c r="D23" s="46"/>
      <c r="E23" s="46"/>
      <c r="F23" s="46"/>
      <c r="G23" s="47"/>
      <c r="H23" s="45">
        <f t="shared" si="1"/>
        <v>2841</v>
      </c>
      <c r="I23" s="46"/>
      <c r="J23" s="46"/>
      <c r="K23" s="46">
        <v>2841</v>
      </c>
      <c r="L23" s="48"/>
    </row>
    <row r="24" spans="1:12" s="24" customFormat="1" ht="24.75" thickBot="1" x14ac:dyDescent="0.3">
      <c r="A24" s="49">
        <v>19300</v>
      </c>
      <c r="B24" s="49" t="s">
        <v>35</v>
      </c>
      <c r="C24" s="50">
        <f t="shared" si="0"/>
        <v>2446218</v>
      </c>
      <c r="D24" s="51">
        <v>2446218</v>
      </c>
      <c r="E24" s="51"/>
      <c r="F24" s="52" t="s">
        <v>36</v>
      </c>
      <c r="G24" s="53" t="s">
        <v>36</v>
      </c>
      <c r="H24" s="50">
        <f t="shared" si="1"/>
        <v>2390663</v>
      </c>
      <c r="I24" s="51">
        <f>I51</f>
        <v>2390663</v>
      </c>
      <c r="J24" s="51"/>
      <c r="K24" s="52" t="s">
        <v>36</v>
      </c>
      <c r="L24" s="54" t="s">
        <v>36</v>
      </c>
    </row>
    <row r="25" spans="1:12" s="24" customFormat="1" ht="24.75" hidden="1" thickTop="1" x14ac:dyDescent="0.25">
      <c r="A25" s="55"/>
      <c r="B25" s="56" t="s">
        <v>37</v>
      </c>
      <c r="C25" s="57">
        <f t="shared" si="0"/>
        <v>0</v>
      </c>
      <c r="D25" s="58"/>
      <c r="E25" s="59" t="s">
        <v>36</v>
      </c>
      <c r="F25" s="59" t="s">
        <v>36</v>
      </c>
      <c r="G25" s="60" t="s">
        <v>36</v>
      </c>
      <c r="H25" s="57">
        <f t="shared" si="1"/>
        <v>0</v>
      </c>
      <c r="I25" s="61"/>
      <c r="J25" s="59" t="s">
        <v>36</v>
      </c>
      <c r="K25" s="59" t="s">
        <v>36</v>
      </c>
      <c r="L25" s="62" t="s">
        <v>36</v>
      </c>
    </row>
    <row r="26" spans="1:12" s="24" customFormat="1" ht="36.75" thickTop="1" x14ac:dyDescent="0.25">
      <c r="A26" s="56">
        <v>21300</v>
      </c>
      <c r="B26" s="56" t="s">
        <v>38</v>
      </c>
      <c r="C26" s="57">
        <f t="shared" si="0"/>
        <v>20725</v>
      </c>
      <c r="D26" s="59" t="s">
        <v>36</v>
      </c>
      <c r="E26" s="59" t="s">
        <v>36</v>
      </c>
      <c r="F26" s="63">
        <f>SUM(F27,F31,F33,F36)</f>
        <v>20725</v>
      </c>
      <c r="G26" s="60" t="s">
        <v>36</v>
      </c>
      <c r="H26" s="57">
        <f t="shared" si="1"/>
        <v>21276</v>
      </c>
      <c r="I26" s="59" t="s">
        <v>36</v>
      </c>
      <c r="J26" s="59" t="s">
        <v>36</v>
      </c>
      <c r="K26" s="63">
        <f>SUM(K27,K31,K33,K36)</f>
        <v>21276</v>
      </c>
      <c r="L26" s="62" t="s">
        <v>36</v>
      </c>
    </row>
    <row r="27" spans="1:12" s="24" customFormat="1" ht="24" hidden="1" x14ac:dyDescent="0.25">
      <c r="A27" s="64">
        <v>21350</v>
      </c>
      <c r="B27" s="56" t="s">
        <v>39</v>
      </c>
      <c r="C27" s="57">
        <f t="shared" si="0"/>
        <v>0</v>
      </c>
      <c r="D27" s="59" t="s">
        <v>36</v>
      </c>
      <c r="E27" s="59" t="s">
        <v>36</v>
      </c>
      <c r="F27" s="63">
        <f>SUM(F28:F30)</f>
        <v>0</v>
      </c>
      <c r="G27" s="60" t="s">
        <v>36</v>
      </c>
      <c r="H27" s="57">
        <f t="shared" si="1"/>
        <v>0</v>
      </c>
      <c r="I27" s="59" t="s">
        <v>36</v>
      </c>
      <c r="J27" s="59" t="s">
        <v>36</v>
      </c>
      <c r="K27" s="63">
        <f>SUM(K28:K30)</f>
        <v>0</v>
      </c>
      <c r="L27" s="62" t="s">
        <v>36</v>
      </c>
    </row>
    <row r="28" spans="1:12" hidden="1" x14ac:dyDescent="0.25">
      <c r="A28" s="37">
        <v>21351</v>
      </c>
      <c r="B28" s="65" t="s">
        <v>40</v>
      </c>
      <c r="C28" s="66">
        <f t="shared" si="0"/>
        <v>0</v>
      </c>
      <c r="D28" s="67" t="s">
        <v>36</v>
      </c>
      <c r="E28" s="67" t="s">
        <v>36</v>
      </c>
      <c r="F28" s="68"/>
      <c r="G28" s="69" t="s">
        <v>36</v>
      </c>
      <c r="H28" s="66">
        <f t="shared" si="1"/>
        <v>0</v>
      </c>
      <c r="I28" s="67" t="s">
        <v>36</v>
      </c>
      <c r="J28" s="67" t="s">
        <v>36</v>
      </c>
      <c r="K28" s="68"/>
      <c r="L28" s="70" t="s">
        <v>36</v>
      </c>
    </row>
    <row r="29" spans="1:12" hidden="1" x14ac:dyDescent="0.25">
      <c r="A29" s="43">
        <v>21352</v>
      </c>
      <c r="B29" s="71" t="s">
        <v>41</v>
      </c>
      <c r="C29" s="72">
        <f t="shared" si="0"/>
        <v>0</v>
      </c>
      <c r="D29" s="73" t="s">
        <v>36</v>
      </c>
      <c r="E29" s="73" t="s">
        <v>36</v>
      </c>
      <c r="F29" s="74"/>
      <c r="G29" s="75" t="s">
        <v>36</v>
      </c>
      <c r="H29" s="72">
        <f t="shared" si="1"/>
        <v>0</v>
      </c>
      <c r="I29" s="73" t="s">
        <v>36</v>
      </c>
      <c r="J29" s="73" t="s">
        <v>36</v>
      </c>
      <c r="K29" s="74"/>
      <c r="L29" s="76" t="s">
        <v>36</v>
      </c>
    </row>
    <row r="30" spans="1:12" ht="24" hidden="1" x14ac:dyDescent="0.25">
      <c r="A30" s="43">
        <v>21359</v>
      </c>
      <c r="B30" s="71" t="s">
        <v>42</v>
      </c>
      <c r="C30" s="72">
        <f t="shared" si="0"/>
        <v>0</v>
      </c>
      <c r="D30" s="73" t="s">
        <v>36</v>
      </c>
      <c r="E30" s="73" t="s">
        <v>36</v>
      </c>
      <c r="F30" s="74"/>
      <c r="G30" s="75" t="s">
        <v>36</v>
      </c>
      <c r="H30" s="72">
        <f t="shared" si="1"/>
        <v>0</v>
      </c>
      <c r="I30" s="73" t="s">
        <v>36</v>
      </c>
      <c r="J30" s="73" t="s">
        <v>36</v>
      </c>
      <c r="K30" s="74"/>
      <c r="L30" s="76" t="s">
        <v>36</v>
      </c>
    </row>
    <row r="31" spans="1:12" s="24" customFormat="1" ht="36" hidden="1" x14ac:dyDescent="0.25">
      <c r="A31" s="64">
        <v>21370</v>
      </c>
      <c r="B31" s="56" t="s">
        <v>43</v>
      </c>
      <c r="C31" s="57">
        <f t="shared" si="0"/>
        <v>0</v>
      </c>
      <c r="D31" s="59" t="s">
        <v>36</v>
      </c>
      <c r="E31" s="59" t="s">
        <v>36</v>
      </c>
      <c r="F31" s="63">
        <f>SUM(F32)</f>
        <v>0</v>
      </c>
      <c r="G31" s="60" t="s">
        <v>36</v>
      </c>
      <c r="H31" s="57">
        <f t="shared" si="1"/>
        <v>0</v>
      </c>
      <c r="I31" s="59" t="s">
        <v>36</v>
      </c>
      <c r="J31" s="59" t="s">
        <v>36</v>
      </c>
      <c r="K31" s="63">
        <f>SUM(K32)</f>
        <v>0</v>
      </c>
      <c r="L31" s="62" t="s">
        <v>36</v>
      </c>
    </row>
    <row r="32" spans="1:12" ht="36" hidden="1" x14ac:dyDescent="0.25">
      <c r="A32" s="77">
        <v>21379</v>
      </c>
      <c r="B32" s="78" t="s">
        <v>44</v>
      </c>
      <c r="C32" s="79">
        <f t="shared" si="0"/>
        <v>0</v>
      </c>
      <c r="D32" s="80" t="s">
        <v>36</v>
      </c>
      <c r="E32" s="80" t="s">
        <v>36</v>
      </c>
      <c r="F32" s="81"/>
      <c r="G32" s="82" t="s">
        <v>36</v>
      </c>
      <c r="H32" s="79">
        <f t="shared" si="1"/>
        <v>0</v>
      </c>
      <c r="I32" s="80" t="s">
        <v>36</v>
      </c>
      <c r="J32" s="80" t="s">
        <v>36</v>
      </c>
      <c r="K32" s="81"/>
      <c r="L32" s="83" t="s">
        <v>36</v>
      </c>
    </row>
    <row r="33" spans="1:12" s="24" customFormat="1" hidden="1" x14ac:dyDescent="0.25">
      <c r="A33" s="64">
        <v>21380</v>
      </c>
      <c r="B33" s="56" t="s">
        <v>45</v>
      </c>
      <c r="C33" s="57">
        <f t="shared" si="0"/>
        <v>0</v>
      </c>
      <c r="D33" s="59" t="s">
        <v>36</v>
      </c>
      <c r="E33" s="59" t="s">
        <v>36</v>
      </c>
      <c r="F33" s="63">
        <f>SUM(F34:F35)</f>
        <v>0</v>
      </c>
      <c r="G33" s="60" t="s">
        <v>36</v>
      </c>
      <c r="H33" s="57">
        <f t="shared" si="1"/>
        <v>0</v>
      </c>
      <c r="I33" s="59" t="s">
        <v>36</v>
      </c>
      <c r="J33" s="59" t="s">
        <v>36</v>
      </c>
      <c r="K33" s="63">
        <f>SUM(K34:K35)</f>
        <v>0</v>
      </c>
      <c r="L33" s="62" t="s">
        <v>36</v>
      </c>
    </row>
    <row r="34" spans="1:12" hidden="1" x14ac:dyDescent="0.25">
      <c r="A34" s="38">
        <v>21381</v>
      </c>
      <c r="B34" s="65" t="s">
        <v>46</v>
      </c>
      <c r="C34" s="66">
        <f t="shared" si="0"/>
        <v>0</v>
      </c>
      <c r="D34" s="67" t="s">
        <v>36</v>
      </c>
      <c r="E34" s="67" t="s">
        <v>36</v>
      </c>
      <c r="F34" s="68"/>
      <c r="G34" s="69" t="s">
        <v>36</v>
      </c>
      <c r="H34" s="66">
        <f t="shared" si="1"/>
        <v>0</v>
      </c>
      <c r="I34" s="67" t="s">
        <v>36</v>
      </c>
      <c r="J34" s="67" t="s">
        <v>36</v>
      </c>
      <c r="K34" s="68"/>
      <c r="L34" s="70" t="s">
        <v>36</v>
      </c>
    </row>
    <row r="35" spans="1:12" ht="24" hidden="1" x14ac:dyDescent="0.25">
      <c r="A35" s="44">
        <v>21383</v>
      </c>
      <c r="B35" s="71" t="s">
        <v>47</v>
      </c>
      <c r="C35" s="72">
        <f>SUM(D35:G35)</f>
        <v>0</v>
      </c>
      <c r="D35" s="73" t="s">
        <v>36</v>
      </c>
      <c r="E35" s="73" t="s">
        <v>36</v>
      </c>
      <c r="F35" s="74"/>
      <c r="G35" s="75" t="s">
        <v>36</v>
      </c>
      <c r="H35" s="72">
        <f t="shared" si="1"/>
        <v>0</v>
      </c>
      <c r="I35" s="73" t="s">
        <v>36</v>
      </c>
      <c r="J35" s="73" t="s">
        <v>36</v>
      </c>
      <c r="K35" s="74"/>
      <c r="L35" s="76" t="s">
        <v>36</v>
      </c>
    </row>
    <row r="36" spans="1:12" s="24" customFormat="1" ht="25.5" customHeight="1" x14ac:dyDescent="0.25">
      <c r="A36" s="64">
        <v>21390</v>
      </c>
      <c r="B36" s="56" t="s">
        <v>48</v>
      </c>
      <c r="C36" s="57">
        <f t="shared" si="0"/>
        <v>20725</v>
      </c>
      <c r="D36" s="59" t="s">
        <v>36</v>
      </c>
      <c r="E36" s="59" t="s">
        <v>36</v>
      </c>
      <c r="F36" s="63">
        <f>SUM(F37:F40)</f>
        <v>20725</v>
      </c>
      <c r="G36" s="60" t="s">
        <v>36</v>
      </c>
      <c r="H36" s="57">
        <f t="shared" si="1"/>
        <v>21276</v>
      </c>
      <c r="I36" s="59" t="s">
        <v>36</v>
      </c>
      <c r="J36" s="59" t="s">
        <v>36</v>
      </c>
      <c r="K36" s="63">
        <f>SUM(K37:K40)</f>
        <v>21276</v>
      </c>
      <c r="L36" s="62" t="s">
        <v>36</v>
      </c>
    </row>
    <row r="37" spans="1:12" ht="24" hidden="1" x14ac:dyDescent="0.25">
      <c r="A37" s="38">
        <v>21391</v>
      </c>
      <c r="B37" s="65" t="s">
        <v>49</v>
      </c>
      <c r="C37" s="66">
        <f t="shared" si="0"/>
        <v>0</v>
      </c>
      <c r="D37" s="67" t="s">
        <v>36</v>
      </c>
      <c r="E37" s="67" t="s">
        <v>36</v>
      </c>
      <c r="F37" s="68"/>
      <c r="G37" s="69" t="s">
        <v>36</v>
      </c>
      <c r="H37" s="66">
        <f t="shared" si="1"/>
        <v>0</v>
      </c>
      <c r="I37" s="67" t="s">
        <v>36</v>
      </c>
      <c r="J37" s="67" t="s">
        <v>36</v>
      </c>
      <c r="K37" s="68"/>
      <c r="L37" s="70" t="s">
        <v>36</v>
      </c>
    </row>
    <row r="38" spans="1:12" hidden="1" x14ac:dyDescent="0.25">
      <c r="A38" s="44">
        <v>21393</v>
      </c>
      <c r="B38" s="71" t="s">
        <v>50</v>
      </c>
      <c r="C38" s="72">
        <f t="shared" si="0"/>
        <v>0</v>
      </c>
      <c r="D38" s="73" t="s">
        <v>36</v>
      </c>
      <c r="E38" s="73" t="s">
        <v>36</v>
      </c>
      <c r="F38" s="74"/>
      <c r="G38" s="75" t="s">
        <v>36</v>
      </c>
      <c r="H38" s="72">
        <f t="shared" si="1"/>
        <v>0</v>
      </c>
      <c r="I38" s="73" t="s">
        <v>36</v>
      </c>
      <c r="J38" s="73" t="s">
        <v>36</v>
      </c>
      <c r="K38" s="74"/>
      <c r="L38" s="76" t="s">
        <v>36</v>
      </c>
    </row>
    <row r="39" spans="1:12" hidden="1" x14ac:dyDescent="0.25">
      <c r="A39" s="44">
        <v>21395</v>
      </c>
      <c r="B39" s="71" t="s">
        <v>51</v>
      </c>
      <c r="C39" s="72">
        <f t="shared" si="0"/>
        <v>0</v>
      </c>
      <c r="D39" s="73" t="s">
        <v>36</v>
      </c>
      <c r="E39" s="73" t="s">
        <v>36</v>
      </c>
      <c r="F39" s="74"/>
      <c r="G39" s="75" t="s">
        <v>36</v>
      </c>
      <c r="H39" s="72">
        <f t="shared" si="1"/>
        <v>0</v>
      </c>
      <c r="I39" s="73" t="s">
        <v>36</v>
      </c>
      <c r="J39" s="73" t="s">
        <v>36</v>
      </c>
      <c r="K39" s="74"/>
      <c r="L39" s="76" t="s">
        <v>36</v>
      </c>
    </row>
    <row r="40" spans="1:12" ht="24" x14ac:dyDescent="0.25">
      <c r="A40" s="84">
        <v>21399</v>
      </c>
      <c r="B40" s="85" t="s">
        <v>52</v>
      </c>
      <c r="C40" s="86">
        <f t="shared" si="0"/>
        <v>20725</v>
      </c>
      <c r="D40" s="87" t="s">
        <v>36</v>
      </c>
      <c r="E40" s="87" t="s">
        <v>36</v>
      </c>
      <c r="F40" s="88">
        <v>20725</v>
      </c>
      <c r="G40" s="89" t="s">
        <v>36</v>
      </c>
      <c r="H40" s="86">
        <f t="shared" si="1"/>
        <v>21276</v>
      </c>
      <c r="I40" s="87" t="s">
        <v>36</v>
      </c>
      <c r="J40" s="87" t="s">
        <v>36</v>
      </c>
      <c r="K40" s="88">
        <f>3381+6145+1000+10750</f>
        <v>21276</v>
      </c>
      <c r="L40" s="90" t="s">
        <v>36</v>
      </c>
    </row>
    <row r="41" spans="1:12" s="24" customFormat="1" ht="26.25" hidden="1" customHeight="1" x14ac:dyDescent="0.25">
      <c r="A41" s="91">
        <v>21420</v>
      </c>
      <c r="B41" s="92" t="s">
        <v>53</v>
      </c>
      <c r="C41" s="93">
        <f>SUM(D41:G41)</f>
        <v>0</v>
      </c>
      <c r="D41" s="94">
        <f>SUM(D42)</f>
        <v>0</v>
      </c>
      <c r="E41" s="95" t="s">
        <v>36</v>
      </c>
      <c r="F41" s="95" t="s">
        <v>36</v>
      </c>
      <c r="G41" s="96" t="s">
        <v>36</v>
      </c>
      <c r="H41" s="93">
        <f>SUM(I41:L41)</f>
        <v>0</v>
      </c>
      <c r="I41" s="94">
        <f>SUM(I42)</f>
        <v>0</v>
      </c>
      <c r="J41" s="95" t="s">
        <v>36</v>
      </c>
      <c r="K41" s="95" t="s">
        <v>36</v>
      </c>
      <c r="L41" s="97" t="s">
        <v>36</v>
      </c>
    </row>
    <row r="42" spans="1:12" s="24" customFormat="1" ht="26.25" hidden="1" customHeight="1" x14ac:dyDescent="0.25">
      <c r="A42" s="84">
        <v>21429</v>
      </c>
      <c r="B42" s="85" t="s">
        <v>54</v>
      </c>
      <c r="C42" s="86">
        <f>SUM(D42:G42)</f>
        <v>0</v>
      </c>
      <c r="D42" s="98"/>
      <c r="E42" s="87" t="s">
        <v>36</v>
      </c>
      <c r="F42" s="87" t="s">
        <v>36</v>
      </c>
      <c r="G42" s="89" t="s">
        <v>36</v>
      </c>
      <c r="H42" s="86">
        <f t="shared" ref="H42:H44" si="2">SUM(I42:L42)</f>
        <v>0</v>
      </c>
      <c r="I42" s="98"/>
      <c r="J42" s="87" t="s">
        <v>36</v>
      </c>
      <c r="K42" s="87" t="s">
        <v>36</v>
      </c>
      <c r="L42" s="90" t="s">
        <v>36</v>
      </c>
    </row>
    <row r="43" spans="1:12" s="24" customFormat="1" ht="24" x14ac:dyDescent="0.25">
      <c r="A43" s="64">
        <v>21490</v>
      </c>
      <c r="B43" s="56" t="s">
        <v>55</v>
      </c>
      <c r="C43" s="57">
        <f t="shared" si="0"/>
        <v>5270</v>
      </c>
      <c r="D43" s="99">
        <f>D44</f>
        <v>0</v>
      </c>
      <c r="E43" s="99">
        <f t="shared" ref="E43:F43" si="3">E44</f>
        <v>0</v>
      </c>
      <c r="F43" s="99">
        <f t="shared" si="3"/>
        <v>5270</v>
      </c>
      <c r="G43" s="60" t="s">
        <v>36</v>
      </c>
      <c r="H43" s="100">
        <f t="shared" si="2"/>
        <v>5270</v>
      </c>
      <c r="I43" s="99">
        <f>I44</f>
        <v>0</v>
      </c>
      <c r="J43" s="99">
        <f t="shared" ref="J43:K43" si="4">J44</f>
        <v>0</v>
      </c>
      <c r="K43" s="99">
        <f t="shared" si="4"/>
        <v>5270</v>
      </c>
      <c r="L43" s="62" t="s">
        <v>36</v>
      </c>
    </row>
    <row r="44" spans="1:12" s="24" customFormat="1" ht="24" x14ac:dyDescent="0.25">
      <c r="A44" s="44">
        <v>21499</v>
      </c>
      <c r="B44" s="71" t="s">
        <v>56</v>
      </c>
      <c r="C44" s="79">
        <f>SUM(D44:G44)</f>
        <v>5270</v>
      </c>
      <c r="D44" s="101"/>
      <c r="E44" s="102"/>
      <c r="F44" s="102">
        <v>5270</v>
      </c>
      <c r="G44" s="103" t="s">
        <v>36</v>
      </c>
      <c r="H44" s="104">
        <f t="shared" si="2"/>
        <v>5270</v>
      </c>
      <c r="I44" s="101"/>
      <c r="J44" s="102"/>
      <c r="K44" s="101">
        <v>5270</v>
      </c>
      <c r="L44" s="106" t="s">
        <v>36</v>
      </c>
    </row>
    <row r="45" spans="1:12" ht="12.75" hidden="1" customHeight="1" x14ac:dyDescent="0.25">
      <c r="A45" s="107">
        <v>23000</v>
      </c>
      <c r="B45" s="108" t="s">
        <v>57</v>
      </c>
      <c r="C45" s="109">
        <f>SUM(D45:G45)</f>
        <v>0</v>
      </c>
      <c r="D45" s="59" t="s">
        <v>36</v>
      </c>
      <c r="E45" s="59" t="s">
        <v>36</v>
      </c>
      <c r="F45" s="59" t="s">
        <v>36</v>
      </c>
      <c r="G45" s="99">
        <f>SUM(G46:G47)</f>
        <v>0</v>
      </c>
      <c r="H45" s="109">
        <f t="shared" si="1"/>
        <v>0</v>
      </c>
      <c r="I45" s="87" t="s">
        <v>36</v>
      </c>
      <c r="J45" s="87" t="s">
        <v>36</v>
      </c>
      <c r="K45" s="87" t="s">
        <v>36</v>
      </c>
      <c r="L45" s="110">
        <f>SUM(L46:L47)</f>
        <v>0</v>
      </c>
    </row>
    <row r="46" spans="1:12" ht="24" hidden="1" x14ac:dyDescent="0.25">
      <c r="A46" s="111">
        <v>23410</v>
      </c>
      <c r="B46" s="112" t="s">
        <v>58</v>
      </c>
      <c r="C46" s="113">
        <f t="shared" si="0"/>
        <v>0</v>
      </c>
      <c r="D46" s="95" t="s">
        <v>36</v>
      </c>
      <c r="E46" s="95" t="s">
        <v>36</v>
      </c>
      <c r="F46" s="95" t="s">
        <v>36</v>
      </c>
      <c r="G46" s="114"/>
      <c r="H46" s="113">
        <f t="shared" si="1"/>
        <v>0</v>
      </c>
      <c r="I46" s="95" t="s">
        <v>36</v>
      </c>
      <c r="J46" s="95" t="s">
        <v>36</v>
      </c>
      <c r="K46" s="95" t="s">
        <v>36</v>
      </c>
      <c r="L46" s="115"/>
    </row>
    <row r="47" spans="1:12" ht="24" hidden="1" x14ac:dyDescent="0.25">
      <c r="A47" s="111">
        <v>23510</v>
      </c>
      <c r="B47" s="112" t="s">
        <v>59</v>
      </c>
      <c r="C47" s="93">
        <f t="shared" si="0"/>
        <v>0</v>
      </c>
      <c r="D47" s="95" t="s">
        <v>36</v>
      </c>
      <c r="E47" s="95" t="s">
        <v>36</v>
      </c>
      <c r="F47" s="95" t="s">
        <v>36</v>
      </c>
      <c r="G47" s="114"/>
      <c r="H47" s="93">
        <f t="shared" si="1"/>
        <v>0</v>
      </c>
      <c r="I47" s="95" t="s">
        <v>36</v>
      </c>
      <c r="J47" s="95" t="s">
        <v>36</v>
      </c>
      <c r="K47" s="95" t="s">
        <v>36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60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61</v>
      </c>
      <c r="C50" s="127">
        <f t="shared" ref="C50:C113" si="5">SUM(D50:G50)</f>
        <v>2472213</v>
      </c>
      <c r="D50" s="128">
        <f>SUM(D51,D286)</f>
        <v>2446218</v>
      </c>
      <c r="E50" s="128">
        <f>SUM(E51,E286)</f>
        <v>0</v>
      </c>
      <c r="F50" s="128">
        <f>SUM(F51,F286)</f>
        <v>25995</v>
      </c>
      <c r="G50" s="129">
        <f>SUM(G51,G286)</f>
        <v>0</v>
      </c>
      <c r="H50" s="127">
        <f t="shared" ref="H50:H113" si="6">SUM(I50:L50)</f>
        <v>2420050</v>
      </c>
      <c r="I50" s="128">
        <f>SUM(I51,I286)</f>
        <v>2390663</v>
      </c>
      <c r="J50" s="128">
        <f>SUM(J51,J286)</f>
        <v>0</v>
      </c>
      <c r="K50" s="128">
        <f>SUM(K51,K286)</f>
        <v>29387</v>
      </c>
      <c r="L50" s="130">
        <f>SUM(L51,L286)</f>
        <v>0</v>
      </c>
    </row>
    <row r="51" spans="1:12" s="24" customFormat="1" ht="36.75" thickTop="1" x14ac:dyDescent="0.25">
      <c r="A51" s="131"/>
      <c r="B51" s="132" t="s">
        <v>62</v>
      </c>
      <c r="C51" s="133">
        <f t="shared" si="5"/>
        <v>2472213</v>
      </c>
      <c r="D51" s="134">
        <f>SUM(D52,D194)</f>
        <v>2446218</v>
      </c>
      <c r="E51" s="134">
        <f>SUM(E52,E194)</f>
        <v>0</v>
      </c>
      <c r="F51" s="134">
        <f>SUM(F52,F194)</f>
        <v>25995</v>
      </c>
      <c r="G51" s="135">
        <f>SUM(G52,G194)</f>
        <v>0</v>
      </c>
      <c r="H51" s="133">
        <f t="shared" si="6"/>
        <v>2420050</v>
      </c>
      <c r="I51" s="134">
        <f>SUM(I52,I194)</f>
        <v>2390663</v>
      </c>
      <c r="J51" s="134">
        <f>SUM(J52,J194)</f>
        <v>0</v>
      </c>
      <c r="K51" s="134">
        <f>SUM(K52,K194)</f>
        <v>29387</v>
      </c>
      <c r="L51" s="136">
        <f>SUM(L52,L194)</f>
        <v>0</v>
      </c>
    </row>
    <row r="52" spans="1:12" s="24" customFormat="1" ht="24" x14ac:dyDescent="0.25">
      <c r="A52" s="137"/>
      <c r="B52" s="18" t="s">
        <v>63</v>
      </c>
      <c r="C52" s="138">
        <f t="shared" si="5"/>
        <v>2371993</v>
      </c>
      <c r="D52" s="139">
        <f>SUM(D53,D75,D173,D187)</f>
        <v>2351198</v>
      </c>
      <c r="E52" s="139">
        <f>SUM(E53,E75,E173,E187)</f>
        <v>0</v>
      </c>
      <c r="F52" s="139">
        <f>SUM(F53,F75,F173,F187)</f>
        <v>20795</v>
      </c>
      <c r="G52" s="140">
        <f>SUM(G53,G75,G173,G187)</f>
        <v>0</v>
      </c>
      <c r="H52" s="138">
        <f t="shared" si="6"/>
        <v>2411850</v>
      </c>
      <c r="I52" s="139">
        <f>SUM(I53,I75,I173,I187)</f>
        <v>2387663</v>
      </c>
      <c r="J52" s="139">
        <f>SUM(J53,J75,J173,J187)</f>
        <v>0</v>
      </c>
      <c r="K52" s="139">
        <f>SUM(K53,K75,K173,K187)</f>
        <v>24187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64</v>
      </c>
      <c r="C53" s="143">
        <f t="shared" si="5"/>
        <v>1940538</v>
      </c>
      <c r="D53" s="144">
        <f>SUM(D54,D67)</f>
        <v>1935415</v>
      </c>
      <c r="E53" s="144">
        <f>SUM(E54,E67)</f>
        <v>0</v>
      </c>
      <c r="F53" s="144">
        <f>SUM(F54,F67)</f>
        <v>5123</v>
      </c>
      <c r="G53" s="145">
        <f>SUM(G54,G67)</f>
        <v>0</v>
      </c>
      <c r="H53" s="143">
        <f t="shared" si="6"/>
        <v>2034130</v>
      </c>
      <c r="I53" s="144">
        <f>SUM(I54,I67)</f>
        <v>2029007</v>
      </c>
      <c r="J53" s="144">
        <f>SUM(J54,J67)</f>
        <v>0</v>
      </c>
      <c r="K53" s="144">
        <f>SUM(K54,K67)</f>
        <v>5123</v>
      </c>
      <c r="L53" s="146">
        <f>SUM(L54,L67)</f>
        <v>0</v>
      </c>
    </row>
    <row r="54" spans="1:12" x14ac:dyDescent="0.25">
      <c r="A54" s="56">
        <v>1100</v>
      </c>
      <c r="B54" s="147" t="s">
        <v>65</v>
      </c>
      <c r="C54" s="57">
        <f t="shared" si="5"/>
        <v>1407657</v>
      </c>
      <c r="D54" s="63">
        <f>SUM(D55,D58,D66)</f>
        <v>1403829</v>
      </c>
      <c r="E54" s="63">
        <f>SUM(E55,E58,E66)</f>
        <v>0</v>
      </c>
      <c r="F54" s="63">
        <f>SUM(F55,F58,F66)</f>
        <v>3828</v>
      </c>
      <c r="G54" s="148">
        <f>SUM(G55,G58,G66)</f>
        <v>0</v>
      </c>
      <c r="H54" s="57">
        <f t="shared" si="6"/>
        <v>1547613</v>
      </c>
      <c r="I54" s="63">
        <f>SUM(I55,I58,I66)</f>
        <v>1543485</v>
      </c>
      <c r="J54" s="63">
        <f>SUM(J55,J58,J66)</f>
        <v>0</v>
      </c>
      <c r="K54" s="63">
        <f>SUM(K55,K58,K66)</f>
        <v>4128</v>
      </c>
      <c r="L54" s="149">
        <f>SUM(L55,L58,L66)</f>
        <v>0</v>
      </c>
    </row>
    <row r="55" spans="1:12" x14ac:dyDescent="0.25">
      <c r="A55" s="150">
        <v>1110</v>
      </c>
      <c r="B55" s="112" t="s">
        <v>66</v>
      </c>
      <c r="C55" s="117">
        <f t="shared" si="5"/>
        <v>1225756</v>
      </c>
      <c r="D55" s="151">
        <f>SUM(D56:D57)</f>
        <v>1221928</v>
      </c>
      <c r="E55" s="151">
        <f>SUM(E56:E57)</f>
        <v>0</v>
      </c>
      <c r="F55" s="151">
        <f>SUM(F56:F57)</f>
        <v>3828</v>
      </c>
      <c r="G55" s="152">
        <f>SUM(G56:G57)</f>
        <v>0</v>
      </c>
      <c r="H55" s="117">
        <f t="shared" si="6"/>
        <v>1305468</v>
      </c>
      <c r="I55" s="151">
        <f>SUM(I56:I57)</f>
        <v>1301340</v>
      </c>
      <c r="J55" s="151">
        <f>SUM(J56:J57)</f>
        <v>0</v>
      </c>
      <c r="K55" s="151">
        <f>SUM(K56:K57)</f>
        <v>4128</v>
      </c>
      <c r="L55" s="153">
        <f>SUM(L56:L57)</f>
        <v>0</v>
      </c>
    </row>
    <row r="56" spans="1:12" hidden="1" x14ac:dyDescent="0.25">
      <c r="A56" s="38">
        <v>1111</v>
      </c>
      <c r="B56" s="65" t="s">
        <v>67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68</v>
      </c>
      <c r="C57" s="72">
        <f t="shared" si="5"/>
        <v>1225756</v>
      </c>
      <c r="D57" s="74">
        <v>1221928</v>
      </c>
      <c r="E57" s="74"/>
      <c r="F57" s="74">
        <v>3828</v>
      </c>
      <c r="G57" s="157"/>
      <c r="H57" s="72">
        <f t="shared" si="6"/>
        <v>1305468</v>
      </c>
      <c r="I57" s="74">
        <v>1301340</v>
      </c>
      <c r="J57" s="74"/>
      <c r="K57" s="74">
        <v>4128</v>
      </c>
      <c r="L57" s="158"/>
    </row>
    <row r="58" spans="1:12" x14ac:dyDescent="0.25">
      <c r="A58" s="159">
        <v>1140</v>
      </c>
      <c r="B58" s="71" t="s">
        <v>69</v>
      </c>
      <c r="C58" s="72">
        <f t="shared" si="5"/>
        <v>181901</v>
      </c>
      <c r="D58" s="160">
        <f>SUM(D59:D65)</f>
        <v>181901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242145</v>
      </c>
      <c r="I58" s="160">
        <f>SUM(I59:I65)</f>
        <v>242145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70</v>
      </c>
      <c r="C59" s="72">
        <f t="shared" si="5"/>
        <v>57522</v>
      </c>
      <c r="D59" s="74">
        <v>57522</v>
      </c>
      <c r="E59" s="74"/>
      <c r="F59" s="74"/>
      <c r="G59" s="157"/>
      <c r="H59" s="72">
        <f t="shared" si="6"/>
        <v>53520</v>
      </c>
      <c r="I59" s="74">
        <v>53520</v>
      </c>
      <c r="J59" s="74"/>
      <c r="K59" s="74"/>
      <c r="L59" s="158"/>
    </row>
    <row r="60" spans="1:12" ht="24.75" customHeight="1" x14ac:dyDescent="0.25">
      <c r="A60" s="44">
        <v>1142</v>
      </c>
      <c r="B60" s="71" t="s">
        <v>71</v>
      </c>
      <c r="C60" s="72">
        <f t="shared" si="5"/>
        <v>106019</v>
      </c>
      <c r="D60" s="74">
        <v>106019</v>
      </c>
      <c r="E60" s="74"/>
      <c r="F60" s="74"/>
      <c r="G60" s="157"/>
      <c r="H60" s="72">
        <f t="shared" si="6"/>
        <v>94879</v>
      </c>
      <c r="I60" s="74">
        <f>94752+127</f>
        <v>94879</v>
      </c>
      <c r="J60" s="74"/>
      <c r="K60" s="74"/>
      <c r="L60" s="158"/>
    </row>
    <row r="61" spans="1:12" ht="24" hidden="1" x14ac:dyDescent="0.25">
      <c r="A61" s="44">
        <v>1145</v>
      </c>
      <c r="B61" s="71" t="s">
        <v>72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hidden="1" customHeight="1" x14ac:dyDescent="0.25">
      <c r="A62" s="44">
        <v>1146</v>
      </c>
      <c r="B62" s="71" t="s">
        <v>73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74</v>
      </c>
      <c r="C63" s="72">
        <f t="shared" si="5"/>
        <v>16103</v>
      </c>
      <c r="D63" s="74">
        <v>16103</v>
      </c>
      <c r="E63" s="74"/>
      <c r="F63" s="74"/>
      <c r="G63" s="157"/>
      <c r="H63" s="72">
        <f t="shared" si="6"/>
        <v>30074</v>
      </c>
      <c r="I63" s="74">
        <v>30074</v>
      </c>
      <c r="J63" s="74"/>
      <c r="K63" s="74"/>
      <c r="L63" s="158"/>
    </row>
    <row r="64" spans="1:12" x14ac:dyDescent="0.25">
      <c r="A64" s="44">
        <v>1148</v>
      </c>
      <c r="B64" s="71" t="s">
        <v>75</v>
      </c>
      <c r="C64" s="72">
        <f t="shared" si="5"/>
        <v>2257</v>
      </c>
      <c r="D64" s="74">
        <v>2257</v>
      </c>
      <c r="E64" s="74"/>
      <c r="F64" s="74"/>
      <c r="G64" s="157"/>
      <c r="H64" s="72">
        <f t="shared" si="6"/>
        <v>63672</v>
      </c>
      <c r="I64" s="74">
        <v>63672</v>
      </c>
      <c r="J64" s="74"/>
      <c r="K64" s="74"/>
      <c r="L64" s="158"/>
    </row>
    <row r="65" spans="1:12" ht="24" hidden="1" customHeight="1" x14ac:dyDescent="0.25">
      <c r="A65" s="44">
        <v>1149</v>
      </c>
      <c r="B65" s="71" t="s">
        <v>76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hidden="1" x14ac:dyDescent="0.25">
      <c r="A66" s="150">
        <v>1150</v>
      </c>
      <c r="B66" s="112" t="s">
        <v>77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78</v>
      </c>
      <c r="C67" s="57">
        <f t="shared" si="5"/>
        <v>532881</v>
      </c>
      <c r="D67" s="63">
        <f>SUM(D68:D69)</f>
        <v>531586</v>
      </c>
      <c r="E67" s="63">
        <f>SUM(E68:E69)</f>
        <v>0</v>
      </c>
      <c r="F67" s="63">
        <f>SUM(F68:F69)</f>
        <v>1295</v>
      </c>
      <c r="G67" s="166">
        <f>SUM(G68:G69)</f>
        <v>0</v>
      </c>
      <c r="H67" s="57">
        <f t="shared" si="6"/>
        <v>486517</v>
      </c>
      <c r="I67" s="63">
        <f>SUM(I68:I69)</f>
        <v>485522</v>
      </c>
      <c r="J67" s="63">
        <f>SUM(J68:J69)</f>
        <v>0</v>
      </c>
      <c r="K67" s="63">
        <f>SUM(K68:K69)</f>
        <v>995</v>
      </c>
      <c r="L67" s="167">
        <f>SUM(L68:L69)</f>
        <v>0</v>
      </c>
    </row>
    <row r="68" spans="1:12" ht="24" x14ac:dyDescent="0.25">
      <c r="A68" s="168">
        <v>1210</v>
      </c>
      <c r="B68" s="65" t="s">
        <v>79</v>
      </c>
      <c r="C68" s="66">
        <f t="shared" si="5"/>
        <v>359062</v>
      </c>
      <c r="D68" s="68">
        <v>358067</v>
      </c>
      <c r="E68" s="68"/>
      <c r="F68" s="68">
        <v>995</v>
      </c>
      <c r="G68" s="154"/>
      <c r="H68" s="66">
        <f t="shared" si="6"/>
        <v>389914</v>
      </c>
      <c r="I68" s="68">
        <v>388919</v>
      </c>
      <c r="J68" s="68"/>
      <c r="K68" s="68">
        <v>995</v>
      </c>
      <c r="L68" s="155"/>
    </row>
    <row r="69" spans="1:12" ht="24" x14ac:dyDescent="0.25">
      <c r="A69" s="159">
        <v>1220</v>
      </c>
      <c r="B69" s="71" t="s">
        <v>80</v>
      </c>
      <c r="C69" s="72">
        <f t="shared" si="5"/>
        <v>173819</v>
      </c>
      <c r="D69" s="160">
        <f>SUM(D70:D74)</f>
        <v>173519</v>
      </c>
      <c r="E69" s="160">
        <f>SUM(E70:E74)</f>
        <v>0</v>
      </c>
      <c r="F69" s="160">
        <f>SUM(F70:F74)</f>
        <v>300</v>
      </c>
      <c r="G69" s="161">
        <f>SUM(G70:G74)</f>
        <v>0</v>
      </c>
      <c r="H69" s="72">
        <f t="shared" si="6"/>
        <v>96603</v>
      </c>
      <c r="I69" s="160">
        <f>SUM(I70:I74)</f>
        <v>96603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81</v>
      </c>
      <c r="C70" s="72">
        <f t="shared" si="5"/>
        <v>64996</v>
      </c>
      <c r="D70" s="74">
        <v>64696</v>
      </c>
      <c r="E70" s="74"/>
      <c r="F70" s="74">
        <v>300</v>
      </c>
      <c r="G70" s="157"/>
      <c r="H70" s="72">
        <f t="shared" si="6"/>
        <v>71085</v>
      </c>
      <c r="I70" s="74">
        <v>71085</v>
      </c>
      <c r="J70" s="74"/>
      <c r="K70" s="74"/>
      <c r="L70" s="158"/>
    </row>
    <row r="71" spans="1:12" hidden="1" x14ac:dyDescent="0.25">
      <c r="A71" s="44">
        <v>1223</v>
      </c>
      <c r="B71" s="71" t="s">
        <v>82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ht="24" hidden="1" x14ac:dyDescent="0.25">
      <c r="A72" s="44">
        <v>1225</v>
      </c>
      <c r="B72" s="71" t="s">
        <v>83</v>
      </c>
      <c r="C72" s="72">
        <f t="shared" si="5"/>
        <v>84000</v>
      </c>
      <c r="D72" s="74">
        <v>84000</v>
      </c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</row>
    <row r="73" spans="1:12" ht="36" x14ac:dyDescent="0.25">
      <c r="A73" s="44">
        <v>1227</v>
      </c>
      <c r="B73" s="71" t="s">
        <v>84</v>
      </c>
      <c r="C73" s="72">
        <f t="shared" si="5"/>
        <v>24323</v>
      </c>
      <c r="D73" s="74">
        <v>24323</v>
      </c>
      <c r="E73" s="74"/>
      <c r="F73" s="74"/>
      <c r="G73" s="157"/>
      <c r="H73" s="72">
        <f t="shared" si="6"/>
        <v>25018</v>
      </c>
      <c r="I73" s="74">
        <v>25018</v>
      </c>
      <c r="J73" s="74"/>
      <c r="K73" s="74"/>
      <c r="L73" s="158"/>
    </row>
    <row r="74" spans="1:12" ht="48" x14ac:dyDescent="0.25">
      <c r="A74" s="44">
        <v>1228</v>
      </c>
      <c r="B74" s="71" t="s">
        <v>85</v>
      </c>
      <c r="C74" s="72">
        <f t="shared" si="5"/>
        <v>500</v>
      </c>
      <c r="D74" s="74">
        <v>500</v>
      </c>
      <c r="E74" s="74"/>
      <c r="F74" s="74"/>
      <c r="G74" s="157"/>
      <c r="H74" s="72">
        <f t="shared" si="6"/>
        <v>500</v>
      </c>
      <c r="I74" s="74">
        <v>500</v>
      </c>
      <c r="J74" s="74"/>
      <c r="K74" s="74"/>
      <c r="L74" s="158"/>
    </row>
    <row r="75" spans="1:12" x14ac:dyDescent="0.25">
      <c r="A75" s="142">
        <v>2000</v>
      </c>
      <c r="B75" s="142" t="s">
        <v>86</v>
      </c>
      <c r="C75" s="143">
        <f t="shared" si="5"/>
        <v>431455</v>
      </c>
      <c r="D75" s="144">
        <f>SUM(D76,D83,D130,D164,D165,D172)</f>
        <v>415783</v>
      </c>
      <c r="E75" s="144">
        <f>SUM(E76,E83,E130,E164,E165,E172)</f>
        <v>0</v>
      </c>
      <c r="F75" s="144">
        <f>SUM(F76,F83,F130,F164,F165,F172)</f>
        <v>15672</v>
      </c>
      <c r="G75" s="145">
        <f>SUM(G76,G83,G130,G164,G165,G172)</f>
        <v>0</v>
      </c>
      <c r="H75" s="143">
        <f t="shared" si="6"/>
        <v>377720</v>
      </c>
      <c r="I75" s="144">
        <f>SUM(I76,I83,I130,I164,I165,I172)</f>
        <v>358656</v>
      </c>
      <c r="J75" s="144">
        <f>SUM(J76,J83,J130,J164,J165,J172)</f>
        <v>0</v>
      </c>
      <c r="K75" s="144">
        <f>SUM(K76,K83,K130,K164,K165,K172)</f>
        <v>19064</v>
      </c>
      <c r="L75" s="146">
        <f>SUM(L76,L83,L130,L164,L165,L172)</f>
        <v>0</v>
      </c>
    </row>
    <row r="76" spans="1:12" ht="24" hidden="1" x14ac:dyDescent="0.25">
      <c r="A76" s="56">
        <v>2100</v>
      </c>
      <c r="B76" s="147" t="s">
        <v>87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hidden="1" x14ac:dyDescent="0.25">
      <c r="A77" s="168">
        <v>2110</v>
      </c>
      <c r="B77" s="65" t="s">
        <v>88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hidden="1" x14ac:dyDescent="0.25">
      <c r="A78" s="44">
        <v>2111</v>
      </c>
      <c r="B78" s="71" t="s">
        <v>89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hidden="1" x14ac:dyDescent="0.25">
      <c r="A79" s="44">
        <v>2112</v>
      </c>
      <c r="B79" s="71" t="s">
        <v>90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hidden="1" x14ac:dyDescent="0.25">
      <c r="A80" s="159">
        <v>2120</v>
      </c>
      <c r="B80" s="71" t="s">
        <v>91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hidden="1" x14ac:dyDescent="0.25">
      <c r="A81" s="44">
        <v>2121</v>
      </c>
      <c r="B81" s="71" t="s">
        <v>89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hidden="1" x14ac:dyDescent="0.25">
      <c r="A82" s="44">
        <v>2122</v>
      </c>
      <c r="B82" s="71" t="s">
        <v>90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92</v>
      </c>
      <c r="C83" s="57">
        <f t="shared" si="5"/>
        <v>295162</v>
      </c>
      <c r="D83" s="63">
        <f>SUM(D84,D89,D95,D103,D112,D116,D122,D128)</f>
        <v>288208</v>
      </c>
      <c r="E83" s="63">
        <f>SUM(E84,E89,E95,E103,E112,E116,E122,E128)</f>
        <v>0</v>
      </c>
      <c r="F83" s="63">
        <f>SUM(F84,F89,F95,F103,F112,F116,F122,F128)</f>
        <v>6954</v>
      </c>
      <c r="G83" s="166">
        <f>SUM(G84,G89,G95,G103,G112,G116,G122,G128)</f>
        <v>0</v>
      </c>
      <c r="H83" s="57">
        <f t="shared" si="6"/>
        <v>271374</v>
      </c>
      <c r="I83" s="63">
        <f>SUM(I84,I89,I95,I103,I112,I116,I122,I128)</f>
        <v>262369</v>
      </c>
      <c r="J83" s="63">
        <f>SUM(J84,J89,J95,J103,J112,J116,J122,J128)</f>
        <v>0</v>
      </c>
      <c r="K83" s="63">
        <f>SUM(K84,K89,K95,K103,K112,K116,K122,K128)</f>
        <v>9005</v>
      </c>
      <c r="L83" s="172">
        <f>SUM(L84,L89,L95,L103,L112,L116,L122,L128)</f>
        <v>0</v>
      </c>
    </row>
    <row r="84" spans="1:12" x14ac:dyDescent="0.25">
      <c r="A84" s="150">
        <v>2210</v>
      </c>
      <c r="B84" s="112" t="s">
        <v>93</v>
      </c>
      <c r="C84" s="117">
        <f t="shared" si="5"/>
        <v>61771</v>
      </c>
      <c r="D84" s="151">
        <f>SUM(D85:D88)</f>
        <v>61701</v>
      </c>
      <c r="E84" s="151">
        <f>SUM(E85:E88)</f>
        <v>0</v>
      </c>
      <c r="F84" s="151">
        <f>SUM(F85:F88)</f>
        <v>70</v>
      </c>
      <c r="G84" s="151">
        <f>SUM(G85:G88)</f>
        <v>0</v>
      </c>
      <c r="H84" s="117">
        <f t="shared" si="6"/>
        <v>61728</v>
      </c>
      <c r="I84" s="151">
        <f>SUM(I85:I88)</f>
        <v>61658</v>
      </c>
      <c r="J84" s="151">
        <f>SUM(J85:J88)</f>
        <v>0</v>
      </c>
      <c r="K84" s="151">
        <f>SUM(K85:K88)</f>
        <v>70</v>
      </c>
      <c r="L84" s="153">
        <f>SUM(L85:L88)</f>
        <v>0</v>
      </c>
    </row>
    <row r="85" spans="1:12" ht="24" hidden="1" x14ac:dyDescent="0.25">
      <c r="A85" s="38">
        <v>2211</v>
      </c>
      <c r="B85" s="65" t="s">
        <v>94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95</v>
      </c>
      <c r="C86" s="72">
        <f t="shared" si="5"/>
        <v>4484</v>
      </c>
      <c r="D86" s="74">
        <v>4464</v>
      </c>
      <c r="E86" s="74"/>
      <c r="F86" s="74">
        <v>20</v>
      </c>
      <c r="G86" s="157"/>
      <c r="H86" s="72">
        <f t="shared" si="6"/>
        <v>4484</v>
      </c>
      <c r="I86" s="74">
        <f>2474+1990</f>
        <v>4464</v>
      </c>
      <c r="J86" s="74"/>
      <c r="K86" s="74">
        <v>20</v>
      </c>
      <c r="L86" s="158"/>
    </row>
    <row r="87" spans="1:12" ht="24" x14ac:dyDescent="0.25">
      <c r="A87" s="44">
        <v>2214</v>
      </c>
      <c r="B87" s="71" t="s">
        <v>96</v>
      </c>
      <c r="C87" s="72">
        <f t="shared" si="5"/>
        <v>1670</v>
      </c>
      <c r="D87" s="74">
        <v>1620</v>
      </c>
      <c r="E87" s="74"/>
      <c r="F87" s="74">
        <v>50</v>
      </c>
      <c r="G87" s="157"/>
      <c r="H87" s="72">
        <f t="shared" si="6"/>
        <v>1627</v>
      </c>
      <c r="I87" s="74">
        <f>814+763</f>
        <v>1577</v>
      </c>
      <c r="J87" s="74"/>
      <c r="K87" s="74">
        <v>50</v>
      </c>
      <c r="L87" s="158"/>
    </row>
    <row r="88" spans="1:12" x14ac:dyDescent="0.25">
      <c r="A88" s="44">
        <v>2219</v>
      </c>
      <c r="B88" s="71" t="s">
        <v>97</v>
      </c>
      <c r="C88" s="72">
        <f t="shared" si="5"/>
        <v>55617</v>
      </c>
      <c r="D88" s="74">
        <v>55617</v>
      </c>
      <c r="E88" s="74"/>
      <c r="F88" s="74"/>
      <c r="G88" s="157"/>
      <c r="H88" s="72">
        <f t="shared" si="6"/>
        <v>55617</v>
      </c>
      <c r="I88" s="74">
        <f>53095+2522</f>
        <v>55617</v>
      </c>
      <c r="J88" s="74"/>
      <c r="K88" s="74"/>
      <c r="L88" s="158"/>
    </row>
    <row r="89" spans="1:12" ht="24" x14ac:dyDescent="0.25">
      <c r="A89" s="159">
        <v>2220</v>
      </c>
      <c r="B89" s="71" t="s">
        <v>98</v>
      </c>
      <c r="C89" s="72">
        <f t="shared" si="5"/>
        <v>61998</v>
      </c>
      <c r="D89" s="160">
        <f>SUM(D90:D94)</f>
        <v>55435</v>
      </c>
      <c r="E89" s="160">
        <f>SUM(E90:E94)</f>
        <v>0</v>
      </c>
      <c r="F89" s="160">
        <f>SUM(F90:F94)</f>
        <v>6563</v>
      </c>
      <c r="G89" s="161">
        <f>SUM(G90:G94)</f>
        <v>0</v>
      </c>
      <c r="H89" s="72">
        <f t="shared" si="6"/>
        <v>51697</v>
      </c>
      <c r="I89" s="160">
        <f>SUM(I90:I94)</f>
        <v>43083</v>
      </c>
      <c r="J89" s="160">
        <f>SUM(J90:J94)</f>
        <v>0</v>
      </c>
      <c r="K89" s="160">
        <f>SUM(K90:K94)</f>
        <v>8614</v>
      </c>
      <c r="L89" s="162">
        <f>SUM(L90:L94)</f>
        <v>0</v>
      </c>
    </row>
    <row r="90" spans="1:12" ht="24" x14ac:dyDescent="0.25">
      <c r="A90" s="44">
        <v>2221</v>
      </c>
      <c r="B90" s="71" t="s">
        <v>99</v>
      </c>
      <c r="C90" s="72">
        <f t="shared" si="5"/>
        <v>21815</v>
      </c>
      <c r="D90" s="74">
        <v>21815</v>
      </c>
      <c r="E90" s="74"/>
      <c r="F90" s="74"/>
      <c r="G90" s="157"/>
      <c r="H90" s="72">
        <f t="shared" si="6"/>
        <v>16480</v>
      </c>
      <c r="I90" s="74">
        <f>3247+13233</f>
        <v>16480</v>
      </c>
      <c r="J90" s="74"/>
      <c r="K90" s="74"/>
      <c r="L90" s="158"/>
    </row>
    <row r="91" spans="1:12" x14ac:dyDescent="0.25">
      <c r="A91" s="44">
        <v>2222</v>
      </c>
      <c r="B91" s="71" t="s">
        <v>100</v>
      </c>
      <c r="C91" s="72">
        <f t="shared" si="5"/>
        <v>8111</v>
      </c>
      <c r="D91" s="74">
        <v>5111</v>
      </c>
      <c r="E91" s="74"/>
      <c r="F91" s="74">
        <v>3000</v>
      </c>
      <c r="G91" s="157"/>
      <c r="H91" s="72">
        <f t="shared" si="6"/>
        <v>5066</v>
      </c>
      <c r="I91" s="74">
        <v>2015</v>
      </c>
      <c r="J91" s="74"/>
      <c r="K91" s="74">
        <v>3051</v>
      </c>
      <c r="L91" s="158"/>
    </row>
    <row r="92" spans="1:12" x14ac:dyDescent="0.25">
      <c r="A92" s="44">
        <v>2223</v>
      </c>
      <c r="B92" s="71" t="s">
        <v>101</v>
      </c>
      <c r="C92" s="72">
        <f t="shared" si="5"/>
        <v>31244</v>
      </c>
      <c r="D92" s="74">
        <v>27881</v>
      </c>
      <c r="E92" s="74"/>
      <c r="F92" s="74">
        <v>3363</v>
      </c>
      <c r="G92" s="157"/>
      <c r="H92" s="72">
        <f t="shared" si="6"/>
        <v>29274</v>
      </c>
      <c r="I92" s="74">
        <v>23911</v>
      </c>
      <c r="J92" s="74"/>
      <c r="K92" s="74">
        <v>5363</v>
      </c>
      <c r="L92" s="158"/>
    </row>
    <row r="93" spans="1:12" ht="48" x14ac:dyDescent="0.25">
      <c r="A93" s="44">
        <v>2224</v>
      </c>
      <c r="B93" s="71" t="s">
        <v>102</v>
      </c>
      <c r="C93" s="72">
        <f t="shared" si="5"/>
        <v>828</v>
      </c>
      <c r="D93" s="74">
        <v>628</v>
      </c>
      <c r="E93" s="74"/>
      <c r="F93" s="74">
        <v>200</v>
      </c>
      <c r="G93" s="157"/>
      <c r="H93" s="72">
        <f t="shared" si="6"/>
        <v>877</v>
      </c>
      <c r="I93" s="74">
        <f>877-200</f>
        <v>677</v>
      </c>
      <c r="J93" s="74"/>
      <c r="K93" s="74">
        <v>200</v>
      </c>
      <c r="L93" s="158"/>
    </row>
    <row r="94" spans="1:12" ht="24" hidden="1" x14ac:dyDescent="0.25">
      <c r="A94" s="44">
        <v>2229</v>
      </c>
      <c r="B94" s="71" t="s">
        <v>103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104</v>
      </c>
      <c r="C95" s="72">
        <f t="shared" si="5"/>
        <v>8621</v>
      </c>
      <c r="D95" s="160">
        <f>SUM(D96:D102)</f>
        <v>8621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2315</v>
      </c>
      <c r="I95" s="160">
        <f>SUM(I96:I102)</f>
        <v>2315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hidden="1" x14ac:dyDescent="0.25">
      <c r="A96" s="44">
        <v>2231</v>
      </c>
      <c r="B96" s="71" t="s">
        <v>105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hidden="1" customHeight="1" x14ac:dyDescent="0.25">
      <c r="A97" s="44">
        <v>2232</v>
      </c>
      <c r="B97" s="71" t="s">
        <v>106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107</v>
      </c>
      <c r="C98" s="66">
        <f t="shared" si="5"/>
        <v>320</v>
      </c>
      <c r="D98" s="68">
        <v>320</v>
      </c>
      <c r="E98" s="68"/>
      <c r="F98" s="68"/>
      <c r="G98" s="154"/>
      <c r="H98" s="66">
        <f t="shared" si="6"/>
        <v>320</v>
      </c>
      <c r="I98" s="68">
        <v>320</v>
      </c>
      <c r="J98" s="68"/>
      <c r="K98" s="68"/>
      <c r="L98" s="155"/>
    </row>
    <row r="99" spans="1:12" ht="36" hidden="1" x14ac:dyDescent="0.25">
      <c r="A99" s="44">
        <v>2234</v>
      </c>
      <c r="B99" s="71" t="s">
        <v>108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hidden="1" x14ac:dyDescent="0.25">
      <c r="A100" s="44">
        <v>2235</v>
      </c>
      <c r="B100" s="71" t="s">
        <v>109</v>
      </c>
      <c r="C100" s="72">
        <f t="shared" si="5"/>
        <v>1183</v>
      </c>
      <c r="D100" s="74">
        <v>1183</v>
      </c>
      <c r="E100" s="74"/>
      <c r="F100" s="74"/>
      <c r="G100" s="157"/>
      <c r="H100" s="72">
        <f t="shared" si="6"/>
        <v>0</v>
      </c>
      <c r="I100" s="74">
        <f>500-500</f>
        <v>0</v>
      </c>
      <c r="J100" s="74"/>
      <c r="K100" s="74"/>
      <c r="L100" s="158"/>
    </row>
    <row r="101" spans="1:12" hidden="1" x14ac:dyDescent="0.25">
      <c r="A101" s="44">
        <v>2236</v>
      </c>
      <c r="B101" s="71" t="s">
        <v>110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111</v>
      </c>
      <c r="C102" s="72">
        <f t="shared" si="5"/>
        <v>7118</v>
      </c>
      <c r="D102" s="74">
        <v>7118</v>
      </c>
      <c r="E102" s="74"/>
      <c r="F102" s="74"/>
      <c r="G102" s="157"/>
      <c r="H102" s="72">
        <f t="shared" si="6"/>
        <v>1995</v>
      </c>
      <c r="I102" s="74">
        <f>1495+500</f>
        <v>1995</v>
      </c>
      <c r="J102" s="74"/>
      <c r="K102" s="74"/>
      <c r="L102" s="158"/>
    </row>
    <row r="103" spans="1:12" ht="36" x14ac:dyDescent="0.25">
      <c r="A103" s="159">
        <v>2240</v>
      </c>
      <c r="B103" s="71" t="s">
        <v>112</v>
      </c>
      <c r="C103" s="72">
        <f t="shared" si="5"/>
        <v>49079</v>
      </c>
      <c r="D103" s="160">
        <f>SUM(D104:D111)</f>
        <v>48936</v>
      </c>
      <c r="E103" s="160">
        <f>SUM(E104:E111)</f>
        <v>0</v>
      </c>
      <c r="F103" s="160">
        <f>SUM(F104:F111)</f>
        <v>143</v>
      </c>
      <c r="G103" s="161">
        <f>SUM(G104:G111)</f>
        <v>0</v>
      </c>
      <c r="H103" s="72">
        <f t="shared" si="6"/>
        <v>43747</v>
      </c>
      <c r="I103" s="160">
        <f>SUM(I104:I111)</f>
        <v>43604</v>
      </c>
      <c r="J103" s="160">
        <f>SUM(J104:J111)</f>
        <v>0</v>
      </c>
      <c r="K103" s="160">
        <f>SUM(K104:K111)</f>
        <v>143</v>
      </c>
      <c r="L103" s="162">
        <f>SUM(L104:L111)</f>
        <v>0</v>
      </c>
    </row>
    <row r="104" spans="1:12" hidden="1" x14ac:dyDescent="0.25">
      <c r="A104" s="44">
        <v>2241</v>
      </c>
      <c r="B104" s="71" t="s">
        <v>113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114</v>
      </c>
      <c r="C105" s="72">
        <f t="shared" si="5"/>
        <v>23234</v>
      </c>
      <c r="D105" s="74">
        <v>23234</v>
      </c>
      <c r="E105" s="74"/>
      <c r="F105" s="74"/>
      <c r="G105" s="157"/>
      <c r="H105" s="72">
        <f t="shared" si="6"/>
        <v>29231</v>
      </c>
      <c r="I105" s="74">
        <f>21084+8147</f>
        <v>29231</v>
      </c>
      <c r="J105" s="74"/>
      <c r="K105" s="74"/>
      <c r="L105" s="158"/>
    </row>
    <row r="106" spans="1:12" ht="24" x14ac:dyDescent="0.25">
      <c r="A106" s="44">
        <v>2243</v>
      </c>
      <c r="B106" s="71" t="s">
        <v>115</v>
      </c>
      <c r="C106" s="72">
        <f t="shared" si="5"/>
        <v>3886</v>
      </c>
      <c r="D106" s="74">
        <v>3886</v>
      </c>
      <c r="E106" s="74"/>
      <c r="F106" s="74"/>
      <c r="G106" s="157"/>
      <c r="H106" s="72">
        <f t="shared" si="6"/>
        <v>3687</v>
      </c>
      <c r="I106" s="74">
        <v>3687</v>
      </c>
      <c r="J106" s="74"/>
      <c r="K106" s="74"/>
      <c r="L106" s="158"/>
    </row>
    <row r="107" spans="1:12" x14ac:dyDescent="0.25">
      <c r="A107" s="44">
        <v>2244</v>
      </c>
      <c r="B107" s="71" t="s">
        <v>116</v>
      </c>
      <c r="C107" s="72">
        <f t="shared" si="5"/>
        <v>12312</v>
      </c>
      <c r="D107" s="74">
        <v>12169</v>
      </c>
      <c r="E107" s="74"/>
      <c r="F107" s="74">
        <v>143</v>
      </c>
      <c r="G107" s="157"/>
      <c r="H107" s="72">
        <f t="shared" si="6"/>
        <v>10759</v>
      </c>
      <c r="I107" s="74">
        <f>11766-1150</f>
        <v>10616</v>
      </c>
      <c r="J107" s="74"/>
      <c r="K107" s="74">
        <v>143</v>
      </c>
      <c r="L107" s="158"/>
    </row>
    <row r="108" spans="1:12" ht="24" hidden="1" x14ac:dyDescent="0.25">
      <c r="A108" s="44">
        <v>2246</v>
      </c>
      <c r="B108" s="71" t="s">
        <v>117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hidden="1" x14ac:dyDescent="0.25">
      <c r="A109" s="44">
        <v>2247</v>
      </c>
      <c r="B109" s="71" t="s">
        <v>118</v>
      </c>
      <c r="C109" s="72">
        <f t="shared" si="5"/>
        <v>9577</v>
      </c>
      <c r="D109" s="74">
        <v>9577</v>
      </c>
      <c r="E109" s="74"/>
      <c r="F109" s="74"/>
      <c r="G109" s="157"/>
      <c r="H109" s="72">
        <f t="shared" si="6"/>
        <v>0</v>
      </c>
      <c r="I109" s="74">
        <f>9577-1430-8147</f>
        <v>0</v>
      </c>
      <c r="J109" s="74"/>
      <c r="K109" s="74"/>
      <c r="L109" s="158"/>
    </row>
    <row r="110" spans="1:12" ht="24" hidden="1" x14ac:dyDescent="0.25">
      <c r="A110" s="44">
        <v>2248</v>
      </c>
      <c r="B110" s="71" t="s">
        <v>119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120</v>
      </c>
      <c r="C111" s="72">
        <f t="shared" si="5"/>
        <v>70</v>
      </c>
      <c r="D111" s="74">
        <v>70</v>
      </c>
      <c r="E111" s="74"/>
      <c r="F111" s="74"/>
      <c r="G111" s="157"/>
      <c r="H111" s="72">
        <f t="shared" si="6"/>
        <v>70</v>
      </c>
      <c r="I111" s="74">
        <v>70</v>
      </c>
      <c r="J111" s="74"/>
      <c r="K111" s="74"/>
      <c r="L111" s="158"/>
    </row>
    <row r="112" spans="1:12" x14ac:dyDescent="0.25">
      <c r="A112" s="159">
        <v>2250</v>
      </c>
      <c r="B112" s="71" t="s">
        <v>121</v>
      </c>
      <c r="C112" s="72">
        <f t="shared" si="5"/>
        <v>1035</v>
      </c>
      <c r="D112" s="160">
        <f>SUM(D113:D115)</f>
        <v>1035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1035</v>
      </c>
      <c r="I112" s="160">
        <f>SUM(I113:I115)</f>
        <v>1035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122</v>
      </c>
      <c r="C113" s="72">
        <f t="shared" si="5"/>
        <v>454</v>
      </c>
      <c r="D113" s="74">
        <v>454</v>
      </c>
      <c r="E113" s="74"/>
      <c r="F113" s="74"/>
      <c r="G113" s="157"/>
      <c r="H113" s="72">
        <f t="shared" si="6"/>
        <v>454</v>
      </c>
      <c r="I113" s="74">
        <v>454</v>
      </c>
      <c r="J113" s="74"/>
      <c r="K113" s="74"/>
      <c r="L113" s="158"/>
    </row>
    <row r="114" spans="1:12" ht="24" hidden="1" x14ac:dyDescent="0.25">
      <c r="A114" s="44">
        <v>2252</v>
      </c>
      <c r="B114" s="71" t="s">
        <v>123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124</v>
      </c>
      <c r="C115" s="72">
        <f>SUM(D115:G115)</f>
        <v>581</v>
      </c>
      <c r="D115" s="74">
        <v>581</v>
      </c>
      <c r="E115" s="74"/>
      <c r="F115" s="74"/>
      <c r="G115" s="157"/>
      <c r="H115" s="72">
        <f>SUM(I115:L115)</f>
        <v>581</v>
      </c>
      <c r="I115" s="74">
        <v>581</v>
      </c>
      <c r="J115" s="74"/>
      <c r="K115" s="74"/>
      <c r="L115" s="158"/>
    </row>
    <row r="116" spans="1:12" x14ac:dyDescent="0.25">
      <c r="A116" s="159">
        <v>2260</v>
      </c>
      <c r="B116" s="71" t="s">
        <v>125</v>
      </c>
      <c r="C116" s="72">
        <f t="shared" ref="C116:C187" si="7">SUM(D116:G116)</f>
        <v>112558</v>
      </c>
      <c r="D116" s="160">
        <f>SUM(D117:D121)</f>
        <v>112480</v>
      </c>
      <c r="E116" s="160">
        <f>SUM(E117:E121)</f>
        <v>0</v>
      </c>
      <c r="F116" s="160">
        <f>SUM(F117:F121)</f>
        <v>78</v>
      </c>
      <c r="G116" s="161">
        <f>SUM(G117:G121)</f>
        <v>0</v>
      </c>
      <c r="H116" s="72">
        <f t="shared" ref="H116:H188" si="8">SUM(I116:L116)</f>
        <v>110752</v>
      </c>
      <c r="I116" s="160">
        <f>SUM(I117:I121)</f>
        <v>110674</v>
      </c>
      <c r="J116" s="160">
        <f>SUM(J117:J121)</f>
        <v>0</v>
      </c>
      <c r="K116" s="160">
        <f>SUM(K117:K121)</f>
        <v>78</v>
      </c>
      <c r="L116" s="162">
        <f>SUM(L117:L121)</f>
        <v>0</v>
      </c>
    </row>
    <row r="117" spans="1:12" x14ac:dyDescent="0.25">
      <c r="A117" s="44">
        <v>2261</v>
      </c>
      <c r="B117" s="71" t="s">
        <v>126</v>
      </c>
      <c r="C117" s="72">
        <f t="shared" si="7"/>
        <v>105547</v>
      </c>
      <c r="D117" s="74">
        <v>105547</v>
      </c>
      <c r="E117" s="74"/>
      <c r="F117" s="74"/>
      <c r="G117" s="157"/>
      <c r="H117" s="72">
        <f t="shared" si="8"/>
        <v>105547</v>
      </c>
      <c r="I117" s="74">
        <f>103987+1560</f>
        <v>105547</v>
      </c>
      <c r="J117" s="74"/>
      <c r="K117" s="74"/>
      <c r="L117" s="158"/>
    </row>
    <row r="118" spans="1:12" hidden="1" x14ac:dyDescent="0.25">
      <c r="A118" s="44">
        <v>2262</v>
      </c>
      <c r="B118" s="71" t="s">
        <v>127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</row>
    <row r="119" spans="1:12" x14ac:dyDescent="0.25">
      <c r="A119" s="44">
        <v>2263</v>
      </c>
      <c r="B119" s="71" t="s">
        <v>128</v>
      </c>
      <c r="C119" s="72">
        <f t="shared" si="7"/>
        <v>2721</v>
      </c>
      <c r="D119" s="74">
        <v>2721</v>
      </c>
      <c r="E119" s="74"/>
      <c r="F119" s="74"/>
      <c r="G119" s="157"/>
      <c r="H119" s="72">
        <f t="shared" si="8"/>
        <v>2721</v>
      </c>
      <c r="I119" s="74">
        <v>2721</v>
      </c>
      <c r="J119" s="74"/>
      <c r="K119" s="74"/>
      <c r="L119" s="158"/>
    </row>
    <row r="120" spans="1:12" ht="24" hidden="1" x14ac:dyDescent="0.25">
      <c r="A120" s="44">
        <v>2264</v>
      </c>
      <c r="B120" s="71" t="s">
        <v>129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130</v>
      </c>
      <c r="C121" s="72">
        <f t="shared" si="7"/>
        <v>4290</v>
      </c>
      <c r="D121" s="74">
        <v>4212</v>
      </c>
      <c r="E121" s="74"/>
      <c r="F121" s="74">
        <v>78</v>
      </c>
      <c r="G121" s="157"/>
      <c r="H121" s="72">
        <f t="shared" si="8"/>
        <v>2484</v>
      </c>
      <c r="I121" s="74">
        <f>4212-1806</f>
        <v>2406</v>
      </c>
      <c r="J121" s="74"/>
      <c r="K121" s="74">
        <v>78</v>
      </c>
      <c r="L121" s="158"/>
    </row>
    <row r="122" spans="1:12" x14ac:dyDescent="0.25">
      <c r="A122" s="159">
        <v>2270</v>
      </c>
      <c r="B122" s="71" t="s">
        <v>131</v>
      </c>
      <c r="C122" s="72">
        <f t="shared" si="7"/>
        <v>100</v>
      </c>
      <c r="D122" s="160">
        <f>SUM(D123:D127)</f>
        <v>0</v>
      </c>
      <c r="E122" s="160">
        <f>SUM(E123:E127)</f>
        <v>0</v>
      </c>
      <c r="F122" s="160">
        <f>SUM(F123:F127)</f>
        <v>100</v>
      </c>
      <c r="G122" s="161">
        <f>SUM(G123:G127)</f>
        <v>0</v>
      </c>
      <c r="H122" s="72">
        <f t="shared" si="8"/>
        <v>100</v>
      </c>
      <c r="I122" s="160">
        <f>SUM(I123:I127)</f>
        <v>0</v>
      </c>
      <c r="J122" s="160">
        <f>SUM(J123:J127)</f>
        <v>0</v>
      </c>
      <c r="K122" s="160">
        <f>SUM(K123:K127)</f>
        <v>100</v>
      </c>
      <c r="L122" s="162">
        <f>SUM(L123:L127)</f>
        <v>0</v>
      </c>
    </row>
    <row r="123" spans="1:12" hidden="1" x14ac:dyDescent="0.25">
      <c r="A123" s="44">
        <v>2272</v>
      </c>
      <c r="B123" s="174" t="s">
        <v>132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hidden="1" x14ac:dyDescent="0.25">
      <c r="A124" s="44">
        <v>2274</v>
      </c>
      <c r="B124" s="175" t="s">
        <v>133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hidden="1" x14ac:dyDescent="0.25">
      <c r="A125" s="44">
        <v>2275</v>
      </c>
      <c r="B125" s="71" t="s">
        <v>134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hidden="1" x14ac:dyDescent="0.25">
      <c r="A126" s="44">
        <v>2276</v>
      </c>
      <c r="B126" s="71" t="s">
        <v>135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136</v>
      </c>
      <c r="C127" s="72">
        <f t="shared" si="7"/>
        <v>100</v>
      </c>
      <c r="D127" s="74"/>
      <c r="E127" s="74"/>
      <c r="F127" s="74">
        <v>100</v>
      </c>
      <c r="G127" s="157"/>
      <c r="H127" s="72">
        <f t="shared" si="8"/>
        <v>100</v>
      </c>
      <c r="I127" s="74"/>
      <c r="J127" s="74"/>
      <c r="K127" s="74">
        <v>100</v>
      </c>
      <c r="L127" s="158"/>
    </row>
    <row r="128" spans="1:12" ht="48" hidden="1" x14ac:dyDescent="0.25">
      <c r="A128" s="168">
        <v>2280</v>
      </c>
      <c r="B128" s="65" t="s">
        <v>137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hidden="1" x14ac:dyDescent="0.25">
      <c r="A129" s="44">
        <v>2283</v>
      </c>
      <c r="B129" s="71" t="s">
        <v>138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139</v>
      </c>
      <c r="C130" s="57">
        <f t="shared" si="7"/>
        <v>105255</v>
      </c>
      <c r="D130" s="63">
        <f>SUM(D131,D136,D140,D141,D144,D151,D159,D160,D163)</f>
        <v>102537</v>
      </c>
      <c r="E130" s="63">
        <f>SUM(E131,E136,E140,E141,E144,E151,E159,E160,E163)</f>
        <v>0</v>
      </c>
      <c r="F130" s="63">
        <f>SUM(F131,F136,F140,F141,F144,F151,F159,F160,F163)</f>
        <v>2718</v>
      </c>
      <c r="G130" s="166">
        <f>SUM(G131,G136,G140,G141,G144,G151,G159,G160,G163)</f>
        <v>0</v>
      </c>
      <c r="H130" s="57">
        <f t="shared" si="8"/>
        <v>75428</v>
      </c>
      <c r="I130" s="63">
        <f>SUM(I131,I136,I140,I141,I144,I151,I159,I160,I163)</f>
        <v>71369</v>
      </c>
      <c r="J130" s="63">
        <f>SUM(J131,J136,J140,J141,J144,J151,J159,J160,J163)</f>
        <v>0</v>
      </c>
      <c r="K130" s="63">
        <f>SUM(K131,K136,K140,K141,K144,K151,K159,K160,K163)</f>
        <v>4059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140</v>
      </c>
      <c r="C131" s="66">
        <f t="shared" si="7"/>
        <v>32215</v>
      </c>
      <c r="D131" s="169">
        <f>SUM(D132:D135)</f>
        <v>32215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15656</v>
      </c>
      <c r="I131" s="169">
        <f t="shared" si="10"/>
        <v>15156</v>
      </c>
      <c r="J131" s="169">
        <f t="shared" si="10"/>
        <v>0</v>
      </c>
      <c r="K131" s="169">
        <f t="shared" si="10"/>
        <v>500</v>
      </c>
      <c r="L131" s="171">
        <f t="shared" si="10"/>
        <v>0</v>
      </c>
    </row>
    <row r="132" spans="1:12" x14ac:dyDescent="0.25">
      <c r="A132" s="44">
        <v>2311</v>
      </c>
      <c r="B132" s="71" t="s">
        <v>141</v>
      </c>
      <c r="C132" s="72">
        <f t="shared" si="7"/>
        <v>19908</v>
      </c>
      <c r="D132" s="74">
        <v>19908</v>
      </c>
      <c r="E132" s="74"/>
      <c r="F132" s="74"/>
      <c r="G132" s="157"/>
      <c r="H132" s="72">
        <f t="shared" si="8"/>
        <v>11709</v>
      </c>
      <c r="I132" s="74">
        <v>11209</v>
      </c>
      <c r="J132" s="74"/>
      <c r="K132" s="74">
        <v>500</v>
      </c>
      <c r="L132" s="158"/>
    </row>
    <row r="133" spans="1:12" x14ac:dyDescent="0.25">
      <c r="A133" s="44">
        <v>2312</v>
      </c>
      <c r="B133" s="71" t="s">
        <v>142</v>
      </c>
      <c r="C133" s="72">
        <f t="shared" si="7"/>
        <v>10275</v>
      </c>
      <c r="D133" s="74">
        <v>10275</v>
      </c>
      <c r="E133" s="74"/>
      <c r="F133" s="74"/>
      <c r="G133" s="157"/>
      <c r="H133" s="72">
        <f t="shared" si="8"/>
        <v>1915</v>
      </c>
      <c r="I133" s="74">
        <v>1915</v>
      </c>
      <c r="J133" s="74"/>
      <c r="K133" s="74"/>
      <c r="L133" s="158"/>
    </row>
    <row r="134" spans="1:12" x14ac:dyDescent="0.25">
      <c r="A134" s="44">
        <v>2313</v>
      </c>
      <c r="B134" s="71" t="s">
        <v>143</v>
      </c>
      <c r="C134" s="72">
        <f t="shared" si="7"/>
        <v>1682</v>
      </c>
      <c r="D134" s="74">
        <v>1682</v>
      </c>
      <c r="E134" s="74"/>
      <c r="F134" s="74"/>
      <c r="G134" s="157"/>
      <c r="H134" s="72">
        <f t="shared" si="8"/>
        <v>1682</v>
      </c>
      <c r="I134" s="74">
        <v>1682</v>
      </c>
      <c r="J134" s="74"/>
      <c r="K134" s="74"/>
      <c r="L134" s="158"/>
    </row>
    <row r="135" spans="1:12" ht="36" customHeight="1" x14ac:dyDescent="0.25">
      <c r="A135" s="44">
        <v>2314</v>
      </c>
      <c r="B135" s="71" t="s">
        <v>144</v>
      </c>
      <c r="C135" s="72">
        <f t="shared" si="7"/>
        <v>350</v>
      </c>
      <c r="D135" s="74">
        <v>350</v>
      </c>
      <c r="E135" s="74"/>
      <c r="F135" s="74"/>
      <c r="G135" s="157"/>
      <c r="H135" s="72">
        <f t="shared" si="8"/>
        <v>350</v>
      </c>
      <c r="I135" s="74">
        <v>350</v>
      </c>
      <c r="J135" s="74"/>
      <c r="K135" s="74"/>
      <c r="L135" s="158"/>
    </row>
    <row r="136" spans="1:12" x14ac:dyDescent="0.25">
      <c r="A136" s="159">
        <v>2320</v>
      </c>
      <c r="B136" s="71" t="s">
        <v>145</v>
      </c>
      <c r="C136" s="72">
        <f t="shared" si="7"/>
        <v>50057</v>
      </c>
      <c r="D136" s="160">
        <f>SUM(D137:D139)</f>
        <v>47339</v>
      </c>
      <c r="E136" s="160">
        <f>SUM(E137:E139)</f>
        <v>0</v>
      </c>
      <c r="F136" s="160">
        <f>SUM(F137:F139)</f>
        <v>2718</v>
      </c>
      <c r="G136" s="161">
        <f>SUM(G137:G139)</f>
        <v>0</v>
      </c>
      <c r="H136" s="72">
        <f t="shared" si="8"/>
        <v>37204</v>
      </c>
      <c r="I136" s="160">
        <f>SUM(I137:I139)</f>
        <v>33645</v>
      </c>
      <c r="J136" s="160">
        <f>SUM(J137:J139)</f>
        <v>0</v>
      </c>
      <c r="K136" s="160">
        <f>SUM(K137:K139)</f>
        <v>3559</v>
      </c>
      <c r="L136" s="162">
        <f>SUM(L137:L139)</f>
        <v>0</v>
      </c>
    </row>
    <row r="137" spans="1:12" x14ac:dyDescent="0.25">
      <c r="A137" s="44">
        <v>2321</v>
      </c>
      <c r="B137" s="71" t="s">
        <v>146</v>
      </c>
      <c r="C137" s="72">
        <f t="shared" si="7"/>
        <v>8832</v>
      </c>
      <c r="D137" s="74">
        <v>6114</v>
      </c>
      <c r="E137" s="74"/>
      <c r="F137" s="74">
        <v>2718</v>
      </c>
      <c r="G137" s="157"/>
      <c r="H137" s="72">
        <f t="shared" si="8"/>
        <v>8582</v>
      </c>
      <c r="I137" s="74">
        <v>5023</v>
      </c>
      <c r="J137" s="74"/>
      <c r="K137" s="74">
        <v>3559</v>
      </c>
      <c r="L137" s="158"/>
    </row>
    <row r="138" spans="1:12" x14ac:dyDescent="0.25">
      <c r="A138" s="44">
        <v>2322</v>
      </c>
      <c r="B138" s="71" t="s">
        <v>147</v>
      </c>
      <c r="C138" s="72">
        <f t="shared" si="7"/>
        <v>41225</v>
      </c>
      <c r="D138" s="74">
        <v>41225</v>
      </c>
      <c r="E138" s="74"/>
      <c r="F138" s="74"/>
      <c r="G138" s="157"/>
      <c r="H138" s="72">
        <f t="shared" si="8"/>
        <v>28622</v>
      </c>
      <c r="I138" s="74">
        <f>28454+168</f>
        <v>28622</v>
      </c>
      <c r="J138" s="74"/>
      <c r="K138" s="74"/>
      <c r="L138" s="158"/>
    </row>
    <row r="139" spans="1:12" ht="10.5" hidden="1" customHeight="1" x14ac:dyDescent="0.25">
      <c r="A139" s="44">
        <v>2329</v>
      </c>
      <c r="B139" s="71" t="s">
        <v>148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hidden="1" x14ac:dyDescent="0.25">
      <c r="A140" s="159">
        <v>2330</v>
      </c>
      <c r="B140" s="71" t="s">
        <v>149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150</v>
      </c>
      <c r="C141" s="72">
        <f t="shared" si="7"/>
        <v>500</v>
      </c>
      <c r="D141" s="160">
        <f>SUM(D142:D143)</f>
        <v>500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500</v>
      </c>
      <c r="I141" s="160">
        <f>SUM(I142:I143)</f>
        <v>500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151</v>
      </c>
      <c r="C142" s="72">
        <f t="shared" si="7"/>
        <v>500</v>
      </c>
      <c r="D142" s="74">
        <v>500</v>
      </c>
      <c r="E142" s="74"/>
      <c r="F142" s="74"/>
      <c r="G142" s="157"/>
      <c r="H142" s="72">
        <f t="shared" si="8"/>
        <v>500</v>
      </c>
      <c r="I142" s="74">
        <v>500</v>
      </c>
      <c r="J142" s="74"/>
      <c r="K142" s="74"/>
      <c r="L142" s="158"/>
    </row>
    <row r="143" spans="1:12" ht="24" hidden="1" x14ac:dyDescent="0.25">
      <c r="A143" s="44">
        <v>2344</v>
      </c>
      <c r="B143" s="71" t="s">
        <v>152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153</v>
      </c>
      <c r="C144" s="117">
        <f t="shared" si="7"/>
        <v>8457</v>
      </c>
      <c r="D144" s="151">
        <f>SUM(D145:D150)</f>
        <v>8457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8042</v>
      </c>
      <c r="I144" s="151">
        <f>SUM(I145:I150)</f>
        <v>8042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154</v>
      </c>
      <c r="C145" s="66">
        <f t="shared" si="7"/>
        <v>1145</v>
      </c>
      <c r="D145" s="68">
        <v>1145</v>
      </c>
      <c r="E145" s="68"/>
      <c r="F145" s="68"/>
      <c r="G145" s="154"/>
      <c r="H145" s="66">
        <f t="shared" si="8"/>
        <v>815</v>
      </c>
      <c r="I145" s="68">
        <v>815</v>
      </c>
      <c r="J145" s="68"/>
      <c r="K145" s="68"/>
      <c r="L145" s="155"/>
    </row>
    <row r="146" spans="1:12" x14ac:dyDescent="0.25">
      <c r="A146" s="44">
        <v>2352</v>
      </c>
      <c r="B146" s="71" t="s">
        <v>155</v>
      </c>
      <c r="C146" s="72">
        <f t="shared" si="7"/>
        <v>3344</v>
      </c>
      <c r="D146" s="74">
        <v>3344</v>
      </c>
      <c r="E146" s="74"/>
      <c r="F146" s="74"/>
      <c r="G146" s="157"/>
      <c r="H146" s="72">
        <f t="shared" si="8"/>
        <v>3459</v>
      </c>
      <c r="I146" s="74">
        <f>3234+225</f>
        <v>3459</v>
      </c>
      <c r="J146" s="74"/>
      <c r="K146" s="74"/>
      <c r="L146" s="158"/>
    </row>
    <row r="147" spans="1:12" ht="24" x14ac:dyDescent="0.25">
      <c r="A147" s="44">
        <v>2353</v>
      </c>
      <c r="B147" s="71" t="s">
        <v>156</v>
      </c>
      <c r="C147" s="72">
        <f t="shared" si="7"/>
        <v>102</v>
      </c>
      <c r="D147" s="74">
        <v>102</v>
      </c>
      <c r="E147" s="74"/>
      <c r="F147" s="74"/>
      <c r="G147" s="157"/>
      <c r="H147" s="72">
        <f t="shared" si="8"/>
        <v>102</v>
      </c>
      <c r="I147" s="74">
        <v>102</v>
      </c>
      <c r="J147" s="74"/>
      <c r="K147" s="74"/>
      <c r="L147" s="158"/>
    </row>
    <row r="148" spans="1:12" ht="24" x14ac:dyDescent="0.25">
      <c r="A148" s="44">
        <v>2354</v>
      </c>
      <c r="B148" s="71" t="s">
        <v>157</v>
      </c>
      <c r="C148" s="72">
        <f t="shared" si="7"/>
        <v>3866</v>
      </c>
      <c r="D148" s="74">
        <v>3866</v>
      </c>
      <c r="E148" s="74"/>
      <c r="F148" s="74"/>
      <c r="G148" s="157"/>
      <c r="H148" s="72">
        <f t="shared" si="8"/>
        <v>3666</v>
      </c>
      <c r="I148" s="74">
        <v>3666</v>
      </c>
      <c r="J148" s="74"/>
      <c r="K148" s="74"/>
      <c r="L148" s="158"/>
    </row>
    <row r="149" spans="1:12" ht="24" hidden="1" x14ac:dyDescent="0.25">
      <c r="A149" s="44">
        <v>2355</v>
      </c>
      <c r="B149" s="71" t="s">
        <v>158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hidden="1" x14ac:dyDescent="0.25">
      <c r="A150" s="44">
        <v>2359</v>
      </c>
      <c r="B150" s="71" t="s">
        <v>159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160</v>
      </c>
      <c r="C151" s="72">
        <f t="shared" si="7"/>
        <v>13466</v>
      </c>
      <c r="D151" s="160">
        <f>SUM(D152:D158)</f>
        <v>13466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13466</v>
      </c>
      <c r="I151" s="160">
        <f>SUM(I152:I158)</f>
        <v>13466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161</v>
      </c>
      <c r="C152" s="72">
        <f t="shared" si="7"/>
        <v>160</v>
      </c>
      <c r="D152" s="74">
        <v>160</v>
      </c>
      <c r="E152" s="74"/>
      <c r="F152" s="74"/>
      <c r="G152" s="157"/>
      <c r="H152" s="72">
        <f t="shared" si="8"/>
        <v>160</v>
      </c>
      <c r="I152" s="74">
        <v>160</v>
      </c>
      <c r="J152" s="74"/>
      <c r="K152" s="74"/>
      <c r="L152" s="158"/>
    </row>
    <row r="153" spans="1:12" ht="24" hidden="1" x14ac:dyDescent="0.25">
      <c r="A153" s="43">
        <v>2362</v>
      </c>
      <c r="B153" s="71" t="s">
        <v>162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hidden="1" x14ac:dyDescent="0.25">
      <c r="A154" s="43">
        <v>2363</v>
      </c>
      <c r="B154" s="71" t="s">
        <v>163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164</v>
      </c>
      <c r="C155" s="72">
        <f t="shared" si="7"/>
        <v>13061</v>
      </c>
      <c r="D155" s="74">
        <v>13061</v>
      </c>
      <c r="E155" s="74"/>
      <c r="F155" s="74"/>
      <c r="G155" s="157"/>
      <c r="H155" s="72">
        <f t="shared" si="8"/>
        <v>13061</v>
      </c>
      <c r="I155" s="74">
        <v>13061</v>
      </c>
      <c r="J155" s="74"/>
      <c r="K155" s="74"/>
      <c r="L155" s="158"/>
    </row>
    <row r="156" spans="1:12" ht="12.75" hidden="1" customHeight="1" x14ac:dyDescent="0.25">
      <c r="A156" s="43">
        <v>2365</v>
      </c>
      <c r="B156" s="71" t="s">
        <v>165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hidden="1" x14ac:dyDescent="0.25">
      <c r="A157" s="43">
        <v>2366</v>
      </c>
      <c r="B157" s="71" t="s">
        <v>166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167</v>
      </c>
      <c r="C158" s="72">
        <f t="shared" si="7"/>
        <v>245</v>
      </c>
      <c r="D158" s="74">
        <v>245</v>
      </c>
      <c r="E158" s="74"/>
      <c r="F158" s="74"/>
      <c r="G158" s="157"/>
      <c r="H158" s="72">
        <f t="shared" si="8"/>
        <v>245</v>
      </c>
      <c r="I158" s="74">
        <v>245</v>
      </c>
      <c r="J158" s="74"/>
      <c r="K158" s="74"/>
      <c r="L158" s="158"/>
    </row>
    <row r="159" spans="1:12" hidden="1" x14ac:dyDescent="0.25">
      <c r="A159" s="150">
        <v>2370</v>
      </c>
      <c r="B159" s="112" t="s">
        <v>168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169</v>
      </c>
      <c r="C160" s="117">
        <f t="shared" si="7"/>
        <v>560</v>
      </c>
      <c r="D160" s="151">
        <f>SUM(D161:D162)</f>
        <v>560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560</v>
      </c>
      <c r="I160" s="151">
        <f>SUM(I161:I162)</f>
        <v>560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hidden="1" x14ac:dyDescent="0.25">
      <c r="A161" s="37">
        <v>2381</v>
      </c>
      <c r="B161" s="65" t="s">
        <v>170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171</v>
      </c>
      <c r="C162" s="72">
        <f t="shared" si="7"/>
        <v>560</v>
      </c>
      <c r="D162" s="74">
        <v>560</v>
      </c>
      <c r="E162" s="74"/>
      <c r="F162" s="74"/>
      <c r="G162" s="157"/>
      <c r="H162" s="72">
        <f t="shared" si="8"/>
        <v>560</v>
      </c>
      <c r="I162" s="74">
        <v>560</v>
      </c>
      <c r="J162" s="74"/>
      <c r="K162" s="74"/>
      <c r="L162" s="158"/>
    </row>
    <row r="163" spans="1:12" hidden="1" x14ac:dyDescent="0.25">
      <c r="A163" s="150">
        <v>2390</v>
      </c>
      <c r="B163" s="112" t="s">
        <v>172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hidden="1" x14ac:dyDescent="0.25">
      <c r="A164" s="56">
        <v>2400</v>
      </c>
      <c r="B164" s="147" t="s">
        <v>173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174</v>
      </c>
      <c r="C165" s="57">
        <f t="shared" si="7"/>
        <v>31038</v>
      </c>
      <c r="D165" s="63">
        <f>SUM(D166,D171)</f>
        <v>25038</v>
      </c>
      <c r="E165" s="63">
        <f t="shared" ref="E165:G165" si="11">SUM(E166,E171)</f>
        <v>0</v>
      </c>
      <c r="F165" s="63">
        <f t="shared" si="11"/>
        <v>6000</v>
      </c>
      <c r="G165" s="63">
        <f t="shared" si="11"/>
        <v>0</v>
      </c>
      <c r="H165" s="57">
        <f t="shared" si="8"/>
        <v>30918</v>
      </c>
      <c r="I165" s="63">
        <f>SUM(I166,I171)</f>
        <v>24918</v>
      </c>
      <c r="J165" s="63">
        <f t="shared" ref="J165:L165" si="12">SUM(J166,J171)</f>
        <v>0</v>
      </c>
      <c r="K165" s="63">
        <f t="shared" si="12"/>
        <v>6000</v>
      </c>
      <c r="L165" s="149">
        <f t="shared" si="12"/>
        <v>0</v>
      </c>
    </row>
    <row r="166" spans="1:12" ht="24" x14ac:dyDescent="0.25">
      <c r="A166" s="168">
        <v>2510</v>
      </c>
      <c r="B166" s="65" t="s">
        <v>175</v>
      </c>
      <c r="C166" s="66">
        <f t="shared" si="7"/>
        <v>31038</v>
      </c>
      <c r="D166" s="169">
        <f>SUM(D167:D170)</f>
        <v>25038</v>
      </c>
      <c r="E166" s="169">
        <f t="shared" ref="E166:G166" si="13">SUM(E167:E170)</f>
        <v>0</v>
      </c>
      <c r="F166" s="169">
        <f t="shared" si="13"/>
        <v>6000</v>
      </c>
      <c r="G166" s="169">
        <f t="shared" si="13"/>
        <v>0</v>
      </c>
      <c r="H166" s="66">
        <f t="shared" si="8"/>
        <v>30918</v>
      </c>
      <c r="I166" s="169">
        <f>SUM(I167:I170)</f>
        <v>24918</v>
      </c>
      <c r="J166" s="169">
        <f t="shared" ref="J166:L166" si="14">SUM(J167:J170)</f>
        <v>0</v>
      </c>
      <c r="K166" s="169">
        <f t="shared" si="14"/>
        <v>6000</v>
      </c>
      <c r="L166" s="180">
        <f t="shared" si="14"/>
        <v>0</v>
      </c>
    </row>
    <row r="167" spans="1:12" ht="24" hidden="1" x14ac:dyDescent="0.25">
      <c r="A167" s="44">
        <v>2512</v>
      </c>
      <c r="B167" s="71" t="s">
        <v>176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177</v>
      </c>
      <c r="C168" s="72">
        <f t="shared" si="7"/>
        <v>290</v>
      </c>
      <c r="D168" s="74">
        <v>290</v>
      </c>
      <c r="E168" s="74"/>
      <c r="F168" s="74"/>
      <c r="G168" s="157"/>
      <c r="H168" s="72">
        <f t="shared" si="8"/>
        <v>290</v>
      </c>
      <c r="I168" s="74">
        <f>189+101</f>
        <v>290</v>
      </c>
      <c r="J168" s="74"/>
      <c r="K168" s="74"/>
      <c r="L168" s="158"/>
    </row>
    <row r="169" spans="1:12" ht="24" hidden="1" x14ac:dyDescent="0.25">
      <c r="A169" s="44">
        <v>2515</v>
      </c>
      <c r="B169" s="71" t="s">
        <v>178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179</v>
      </c>
      <c r="C170" s="72">
        <f t="shared" si="7"/>
        <v>30748</v>
      </c>
      <c r="D170" s="74">
        <v>24748</v>
      </c>
      <c r="E170" s="74"/>
      <c r="F170" s="74">
        <v>6000</v>
      </c>
      <c r="G170" s="157"/>
      <c r="H170" s="72">
        <f t="shared" si="8"/>
        <v>30628</v>
      </c>
      <c r="I170" s="74">
        <v>24628</v>
      </c>
      <c r="J170" s="74"/>
      <c r="K170" s="74">
        <v>6000</v>
      </c>
      <c r="L170" s="158"/>
    </row>
    <row r="171" spans="1:12" ht="24" hidden="1" x14ac:dyDescent="0.25">
      <c r="A171" s="159">
        <v>2520</v>
      </c>
      <c r="B171" s="71" t="s">
        <v>180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hidden="1" customHeight="1" x14ac:dyDescent="0.25">
      <c r="A172" s="19">
        <v>2800</v>
      </c>
      <c r="B172" s="65" t="s">
        <v>181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hidden="1" x14ac:dyDescent="0.25">
      <c r="A173" s="142">
        <v>3000</v>
      </c>
      <c r="B173" s="142" t="s">
        <v>182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hidden="1" x14ac:dyDescent="0.25">
      <c r="A174" s="56">
        <v>3200</v>
      </c>
      <c r="B174" s="183" t="s">
        <v>183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hidden="1" x14ac:dyDescent="0.25">
      <c r="A175" s="168">
        <v>3260</v>
      </c>
      <c r="B175" s="65" t="s">
        <v>184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hidden="1" x14ac:dyDescent="0.25">
      <c r="A176" s="44">
        <v>3261</v>
      </c>
      <c r="B176" s="71" t="s">
        <v>185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hidden="1" x14ac:dyDescent="0.25">
      <c r="A177" s="44">
        <v>3262</v>
      </c>
      <c r="B177" s="71" t="s">
        <v>186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hidden="1" x14ac:dyDescent="0.25">
      <c r="A178" s="44">
        <v>3263</v>
      </c>
      <c r="B178" s="71" t="s">
        <v>187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hidden="1" x14ac:dyDescent="0.25">
      <c r="A179" s="168">
        <v>3290</v>
      </c>
      <c r="B179" s="65" t="s">
        <v>188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hidden="1" x14ac:dyDescent="0.25">
      <c r="A180" s="44">
        <v>3291</v>
      </c>
      <c r="B180" s="71" t="s">
        <v>189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hidden="1" x14ac:dyDescent="0.25">
      <c r="A181" s="44">
        <v>3292</v>
      </c>
      <c r="B181" s="71" t="s">
        <v>190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hidden="1" x14ac:dyDescent="0.25">
      <c r="A182" s="44">
        <v>3293</v>
      </c>
      <c r="B182" s="71" t="s">
        <v>191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hidden="1" x14ac:dyDescent="0.25">
      <c r="A183" s="188">
        <v>3294</v>
      </c>
      <c r="B183" s="71" t="s">
        <v>192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hidden="1" x14ac:dyDescent="0.25">
      <c r="A184" s="192">
        <v>3300</v>
      </c>
      <c r="B184" s="183" t="s">
        <v>193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hidden="1" x14ac:dyDescent="0.25">
      <c r="A185" s="111">
        <v>3310</v>
      </c>
      <c r="B185" s="112" t="s">
        <v>194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hidden="1" customHeight="1" x14ac:dyDescent="0.25">
      <c r="A186" s="38">
        <v>3320</v>
      </c>
      <c r="B186" s="65" t="s">
        <v>195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hidden="1" x14ac:dyDescent="0.25">
      <c r="A187" s="196">
        <v>4000</v>
      </c>
      <c r="B187" s="142" t="s">
        <v>196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hidden="1" x14ac:dyDescent="0.25">
      <c r="A188" s="197">
        <v>4200</v>
      </c>
      <c r="B188" s="147" t="s">
        <v>197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hidden="1" x14ac:dyDescent="0.25">
      <c r="A189" s="168">
        <v>4240</v>
      </c>
      <c r="B189" s="65" t="s">
        <v>198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hidden="1" x14ac:dyDescent="0.25">
      <c r="A190" s="159">
        <v>4250</v>
      </c>
      <c r="B190" s="71" t="s">
        <v>199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hidden="1" x14ac:dyDescent="0.25">
      <c r="A191" s="56">
        <v>4300</v>
      </c>
      <c r="B191" s="147" t="s">
        <v>200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hidden="1" x14ac:dyDescent="0.25">
      <c r="A192" s="168">
        <v>4310</v>
      </c>
      <c r="B192" s="65" t="s">
        <v>201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hidden="1" x14ac:dyDescent="0.25">
      <c r="A193" s="44">
        <v>4311</v>
      </c>
      <c r="B193" s="71" t="s">
        <v>202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203</v>
      </c>
      <c r="C194" s="138">
        <f t="shared" si="23"/>
        <v>100220</v>
      </c>
      <c r="D194" s="139">
        <f>SUM(D195,D230,D269,D283)</f>
        <v>95020</v>
      </c>
      <c r="E194" s="139">
        <f t="shared" ref="E194:G194" si="25">SUM(E195,E230,E269,E283)</f>
        <v>0</v>
      </c>
      <c r="F194" s="139">
        <f t="shared" si="25"/>
        <v>5200</v>
      </c>
      <c r="G194" s="139">
        <f t="shared" si="25"/>
        <v>0</v>
      </c>
      <c r="H194" s="138">
        <f t="shared" si="24"/>
        <v>8200</v>
      </c>
      <c r="I194" s="139">
        <f t="shared" ref="I194:L194" si="26">SUM(I195,I230,I269,I283)</f>
        <v>3000</v>
      </c>
      <c r="J194" s="139">
        <f t="shared" si="26"/>
        <v>0</v>
      </c>
      <c r="K194" s="139">
        <f t="shared" si="26"/>
        <v>5200</v>
      </c>
      <c r="L194" s="199">
        <f t="shared" si="26"/>
        <v>0</v>
      </c>
    </row>
    <row r="195" spans="1:12" x14ac:dyDescent="0.25">
      <c r="A195" s="142">
        <v>5000</v>
      </c>
      <c r="B195" s="142" t="s">
        <v>204</v>
      </c>
      <c r="C195" s="143">
        <f t="shared" si="23"/>
        <v>95020</v>
      </c>
      <c r="D195" s="144">
        <f>D196+D204</f>
        <v>95020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3000</v>
      </c>
      <c r="I195" s="144">
        <f>I196+I204</f>
        <v>3000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hidden="1" x14ac:dyDescent="0.25">
      <c r="A196" s="56">
        <v>5100</v>
      </c>
      <c r="B196" s="147" t="s">
        <v>205</v>
      </c>
      <c r="C196" s="57">
        <f t="shared" si="23"/>
        <v>570</v>
      </c>
      <c r="D196" s="63">
        <f>D197+D198+D201+D202+D203</f>
        <v>570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hidden="1" x14ac:dyDescent="0.25">
      <c r="A197" s="168">
        <v>5110</v>
      </c>
      <c r="B197" s="65" t="s">
        <v>206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hidden="1" x14ac:dyDescent="0.25">
      <c r="A198" s="159">
        <v>5120</v>
      </c>
      <c r="B198" s="71" t="s">
        <v>207</v>
      </c>
      <c r="C198" s="72">
        <f t="shared" si="23"/>
        <v>570</v>
      </c>
      <c r="D198" s="160">
        <f>D199+D200</f>
        <v>570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hidden="1" x14ac:dyDescent="0.25">
      <c r="A199" s="44">
        <v>5121</v>
      </c>
      <c r="B199" s="71" t="s">
        <v>208</v>
      </c>
      <c r="C199" s="72">
        <f t="shared" si="23"/>
        <v>570</v>
      </c>
      <c r="D199" s="74">
        <v>570</v>
      </c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hidden="1" x14ac:dyDescent="0.25">
      <c r="A200" s="44">
        <v>5129</v>
      </c>
      <c r="B200" s="71" t="s">
        <v>209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hidden="1" x14ac:dyDescent="0.25">
      <c r="A201" s="159">
        <v>5130</v>
      </c>
      <c r="B201" s="71" t="s">
        <v>210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hidden="1" x14ac:dyDescent="0.25">
      <c r="A202" s="159">
        <v>5140</v>
      </c>
      <c r="B202" s="71" t="s">
        <v>211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hidden="1" x14ac:dyDescent="0.25">
      <c r="A203" s="159">
        <v>5170</v>
      </c>
      <c r="B203" s="71" t="s">
        <v>212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213</v>
      </c>
      <c r="C204" s="57">
        <f t="shared" si="23"/>
        <v>94450</v>
      </c>
      <c r="D204" s="63">
        <f>D205+D215+D216+D225+D226+D227+D229</f>
        <v>94450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3000</v>
      </c>
      <c r="I204" s="63">
        <f>I205+I215+I216+I225+I226+I227+I229</f>
        <v>3000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hidden="1" x14ac:dyDescent="0.25">
      <c r="A205" s="150">
        <v>5210</v>
      </c>
      <c r="B205" s="112" t="s">
        <v>214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hidden="1" x14ac:dyDescent="0.25">
      <c r="A206" s="38">
        <v>5211</v>
      </c>
      <c r="B206" s="65" t="s">
        <v>215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hidden="1" x14ac:dyDescent="0.25">
      <c r="A207" s="44">
        <v>5212</v>
      </c>
      <c r="B207" s="71" t="s">
        <v>216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hidden="1" x14ac:dyDescent="0.25">
      <c r="A208" s="44">
        <v>5213</v>
      </c>
      <c r="B208" s="71" t="s">
        <v>217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hidden="1" x14ac:dyDescent="0.25">
      <c r="A209" s="44">
        <v>5214</v>
      </c>
      <c r="B209" s="71" t="s">
        <v>218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hidden="1" x14ac:dyDescent="0.25">
      <c r="A210" s="44">
        <v>5215</v>
      </c>
      <c r="B210" s="71" t="s">
        <v>219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hidden="1" customHeight="1" x14ac:dyDescent="0.25">
      <c r="A211" s="44">
        <v>5216</v>
      </c>
      <c r="B211" s="71" t="s">
        <v>220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hidden="1" x14ac:dyDescent="0.25">
      <c r="A212" s="44">
        <v>5217</v>
      </c>
      <c r="B212" s="71" t="s">
        <v>221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hidden="1" x14ac:dyDescent="0.25">
      <c r="A213" s="44">
        <v>5218</v>
      </c>
      <c r="B213" s="71" t="s">
        <v>222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hidden="1" x14ac:dyDescent="0.25">
      <c r="A214" s="44">
        <v>5219</v>
      </c>
      <c r="B214" s="71" t="s">
        <v>223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hidden="1" customHeight="1" x14ac:dyDescent="0.25">
      <c r="A215" s="159">
        <v>5220</v>
      </c>
      <c r="B215" s="71" t="s">
        <v>224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225</v>
      </c>
      <c r="C216" s="72">
        <f t="shared" si="23"/>
        <v>94450</v>
      </c>
      <c r="D216" s="160">
        <f>SUM(D217:D224)</f>
        <v>94450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3000</v>
      </c>
      <c r="I216" s="160">
        <f>SUM(I217:I224)</f>
        <v>3000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hidden="1" x14ac:dyDescent="0.25">
      <c r="A217" s="44">
        <v>5231</v>
      </c>
      <c r="B217" s="71" t="s">
        <v>226</v>
      </c>
      <c r="C217" s="72">
        <f t="shared" si="23"/>
        <v>87100</v>
      </c>
      <c r="D217" s="74">
        <v>87100</v>
      </c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</row>
    <row r="218" spans="1:12" hidden="1" x14ac:dyDescent="0.25">
      <c r="A218" s="44">
        <v>5232</v>
      </c>
      <c r="B218" s="71" t="s">
        <v>227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hidden="1" x14ac:dyDescent="0.25">
      <c r="A219" s="44">
        <v>5233</v>
      </c>
      <c r="B219" s="71" t="s">
        <v>228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hidden="1" x14ac:dyDescent="0.25">
      <c r="A220" s="44">
        <v>5234</v>
      </c>
      <c r="B220" s="71" t="s">
        <v>229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hidden="1" customHeight="1" x14ac:dyDescent="0.25">
      <c r="A221" s="44">
        <v>5236</v>
      </c>
      <c r="B221" s="71" t="s">
        <v>230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hidden="1" customHeight="1" x14ac:dyDescent="0.25">
      <c r="A222" s="44">
        <v>5237</v>
      </c>
      <c r="B222" s="71" t="s">
        <v>231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232</v>
      </c>
      <c r="C223" s="201">
        <f t="shared" si="23"/>
        <v>5550</v>
      </c>
      <c r="D223" s="74">
        <v>5550</v>
      </c>
      <c r="E223" s="74"/>
      <c r="F223" s="74"/>
      <c r="G223" s="157"/>
      <c r="H223" s="72">
        <f t="shared" si="24"/>
        <v>3000</v>
      </c>
      <c r="I223" s="74">
        <f>3000</f>
        <v>3000</v>
      </c>
      <c r="J223" s="74"/>
      <c r="K223" s="74"/>
      <c r="L223" s="158"/>
    </row>
    <row r="224" spans="1:12" ht="24" hidden="1" x14ac:dyDescent="0.25">
      <c r="A224" s="44">
        <v>5239</v>
      </c>
      <c r="B224" s="71" t="s">
        <v>233</v>
      </c>
      <c r="C224" s="201">
        <f t="shared" si="23"/>
        <v>1800</v>
      </c>
      <c r="D224" s="74">
        <v>1800</v>
      </c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</row>
    <row r="225" spans="1:12" ht="24" hidden="1" x14ac:dyDescent="0.25">
      <c r="A225" s="159">
        <v>5240</v>
      </c>
      <c r="B225" s="71" t="s">
        <v>234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hidden="1" x14ac:dyDescent="0.25">
      <c r="A226" s="159">
        <v>5250</v>
      </c>
      <c r="B226" s="71" t="s">
        <v>235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hidden="1" x14ac:dyDescent="0.25">
      <c r="A227" s="159">
        <v>5260</v>
      </c>
      <c r="B227" s="71" t="s">
        <v>236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hidden="1" x14ac:dyDescent="0.25">
      <c r="A228" s="44">
        <v>5269</v>
      </c>
      <c r="B228" s="71" t="s">
        <v>237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hidden="1" x14ac:dyDescent="0.25">
      <c r="A229" s="150">
        <v>5270</v>
      </c>
      <c r="B229" s="112" t="s">
        <v>238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239</v>
      </c>
      <c r="C230" s="203">
        <f t="shared" si="23"/>
        <v>1000</v>
      </c>
      <c r="D230" s="144">
        <f>D231+D251+D259</f>
        <v>0</v>
      </c>
      <c r="E230" s="144">
        <f>E231+E251+E259</f>
        <v>0</v>
      </c>
      <c r="F230" s="144">
        <f>F231+F251+F259</f>
        <v>1000</v>
      </c>
      <c r="G230" s="145">
        <f>G231+G251+G259</f>
        <v>0</v>
      </c>
      <c r="H230" s="143">
        <f t="shared" si="24"/>
        <v>1000</v>
      </c>
      <c r="I230" s="144">
        <f>I231+I251+I259</f>
        <v>0</v>
      </c>
      <c r="J230" s="144">
        <f>J231+J251+J259</f>
        <v>0</v>
      </c>
      <c r="K230" s="144">
        <f>K231+K251+K259</f>
        <v>1000</v>
      </c>
      <c r="L230" s="146">
        <f>L231+L251+L259</f>
        <v>0</v>
      </c>
    </row>
    <row r="231" spans="1:12" ht="14.25" hidden="1" customHeight="1" x14ac:dyDescent="0.25">
      <c r="A231" s="192">
        <v>6200</v>
      </c>
      <c r="B231" s="183" t="s">
        <v>240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hidden="1" x14ac:dyDescent="0.25">
      <c r="A232" s="168">
        <v>6220</v>
      </c>
      <c r="B232" s="65" t="s">
        <v>241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hidden="1" x14ac:dyDescent="0.25">
      <c r="A233" s="159">
        <v>6230</v>
      </c>
      <c r="B233" s="71" t="s">
        <v>242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2" ht="24" hidden="1" x14ac:dyDescent="0.25">
      <c r="A234" s="44">
        <v>6239</v>
      </c>
      <c r="B234" s="65" t="s">
        <v>243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hidden="1" x14ac:dyDescent="0.25">
      <c r="A235" s="159">
        <v>6240</v>
      </c>
      <c r="B235" s="71" t="s">
        <v>244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hidden="1" x14ac:dyDescent="0.25">
      <c r="A236" s="44">
        <v>6241</v>
      </c>
      <c r="B236" s="71" t="s">
        <v>245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hidden="1" x14ac:dyDescent="0.25">
      <c r="A237" s="44">
        <v>6242</v>
      </c>
      <c r="B237" s="71" t="s">
        <v>246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hidden="1" customHeight="1" x14ac:dyDescent="0.25">
      <c r="A238" s="159">
        <v>6250</v>
      </c>
      <c r="B238" s="71" t="s">
        <v>247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hidden="1" customHeight="1" x14ac:dyDescent="0.25">
      <c r="A239" s="44">
        <v>6252</v>
      </c>
      <c r="B239" s="71" t="s">
        <v>248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hidden="1" customHeight="1" x14ac:dyDescent="0.25">
      <c r="A240" s="44">
        <v>6253</v>
      </c>
      <c r="B240" s="71" t="s">
        <v>249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hidden="1" x14ac:dyDescent="0.25">
      <c r="A241" s="44">
        <v>6254</v>
      </c>
      <c r="B241" s="71" t="s">
        <v>250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hidden="1" x14ac:dyDescent="0.25">
      <c r="A242" s="44">
        <v>6255</v>
      </c>
      <c r="B242" s="71" t="s">
        <v>251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hidden="1" x14ac:dyDescent="0.25">
      <c r="A243" s="44">
        <v>6259</v>
      </c>
      <c r="B243" s="71" t="s">
        <v>252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hidden="1" x14ac:dyDescent="0.25">
      <c r="A244" s="159">
        <v>6260</v>
      </c>
      <c r="B244" s="71" t="s">
        <v>253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hidden="1" x14ac:dyDescent="0.25">
      <c r="A245" s="159">
        <v>6270</v>
      </c>
      <c r="B245" s="71" t="s">
        <v>254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hidden="1" x14ac:dyDescent="0.25">
      <c r="A246" s="168">
        <v>6290</v>
      </c>
      <c r="B246" s="65" t="s">
        <v>255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2" hidden="1" x14ac:dyDescent="0.25">
      <c r="A247" s="44">
        <v>6291</v>
      </c>
      <c r="B247" s="71" t="s">
        <v>256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hidden="1" x14ac:dyDescent="0.25">
      <c r="A248" s="44">
        <v>6292</v>
      </c>
      <c r="B248" s="71" t="s">
        <v>257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hidden="1" x14ac:dyDescent="0.25">
      <c r="A249" s="44">
        <v>6296</v>
      </c>
      <c r="B249" s="71" t="s">
        <v>258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hidden="1" customHeight="1" x14ac:dyDescent="0.25">
      <c r="A250" s="44">
        <v>6299</v>
      </c>
      <c r="B250" s="71" t="s">
        <v>259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hidden="1" x14ac:dyDescent="0.25">
      <c r="A251" s="56">
        <v>6300</v>
      </c>
      <c r="B251" s="147" t="s">
        <v>260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2" ht="24" hidden="1" x14ac:dyDescent="0.25">
      <c r="A252" s="168">
        <v>6320</v>
      </c>
      <c r="B252" s="65" t="s">
        <v>261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2" hidden="1" x14ac:dyDescent="0.25">
      <c r="A253" s="44">
        <v>6322</v>
      </c>
      <c r="B253" s="71" t="s">
        <v>262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hidden="1" x14ac:dyDescent="0.25">
      <c r="A254" s="44">
        <v>6323</v>
      </c>
      <c r="B254" s="71" t="s">
        <v>263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hidden="1" x14ac:dyDescent="0.25">
      <c r="A255" s="44">
        <v>6324</v>
      </c>
      <c r="B255" s="71" t="s">
        <v>264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hidden="1" x14ac:dyDescent="0.25">
      <c r="A256" s="38">
        <v>6329</v>
      </c>
      <c r="B256" s="65" t="s">
        <v>265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hidden="1" x14ac:dyDescent="0.25">
      <c r="A257" s="215">
        <v>6330</v>
      </c>
      <c r="B257" s="216" t="s">
        <v>266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hidden="1" x14ac:dyDescent="0.25">
      <c r="A258" s="159">
        <v>6360</v>
      </c>
      <c r="B258" s="71" t="s">
        <v>267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268</v>
      </c>
      <c r="C259" s="184">
        <f>SUM(D259:G259)</f>
        <v>1000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1000</v>
      </c>
      <c r="G259" s="63">
        <f t="shared" si="34"/>
        <v>0</v>
      </c>
      <c r="H259" s="57">
        <f>SUM(I259:L259)</f>
        <v>1000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1000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269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270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hidden="1" x14ac:dyDescent="0.25">
      <c r="A262" s="44">
        <v>6412</v>
      </c>
      <c r="B262" s="71" t="s">
        <v>271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hidden="1" x14ac:dyDescent="0.25">
      <c r="A263" s="44">
        <v>6419</v>
      </c>
      <c r="B263" s="71" t="s">
        <v>272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48" x14ac:dyDescent="0.25">
      <c r="A264" s="159">
        <v>6420</v>
      </c>
      <c r="B264" s="71" t="s">
        <v>273</v>
      </c>
      <c r="C264" s="201">
        <f t="shared" si="23"/>
        <v>1000</v>
      </c>
      <c r="D264" s="160">
        <f>SUM(D265:D268)</f>
        <v>0</v>
      </c>
      <c r="E264" s="160">
        <f>SUM(E265:E268)</f>
        <v>0</v>
      </c>
      <c r="F264" s="160">
        <f>SUM(F265:F268)</f>
        <v>1000</v>
      </c>
      <c r="G264" s="218">
        <f>SUM(G265:G268)</f>
        <v>0</v>
      </c>
      <c r="H264" s="201">
        <f>SUM(I264:L264)</f>
        <v>1000</v>
      </c>
      <c r="I264" s="160">
        <f>SUM(I265:I268)</f>
        <v>0</v>
      </c>
      <c r="J264" s="160">
        <f>SUM(J265:J268)</f>
        <v>0</v>
      </c>
      <c r="K264" s="160">
        <f>SUM(K265:K268)</f>
        <v>1000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274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</row>
    <row r="266" spans="1:13" hidden="1" x14ac:dyDescent="0.25">
      <c r="A266" s="44">
        <v>6422</v>
      </c>
      <c r="B266" s="71" t="s">
        <v>275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</row>
    <row r="267" spans="1:13" ht="13.5" hidden="1" customHeight="1" x14ac:dyDescent="0.25">
      <c r="A267" s="44">
        <v>6423</v>
      </c>
      <c r="B267" s="71" t="s">
        <v>276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277</v>
      </c>
      <c r="C268" s="201">
        <f>SUM(D268:G268)</f>
        <v>1000</v>
      </c>
      <c r="D268" s="74"/>
      <c r="E268" s="74"/>
      <c r="F268" s="74">
        <v>1000</v>
      </c>
      <c r="G268" s="157"/>
      <c r="H268" s="208">
        <f>SUM(I268:L268)</f>
        <v>1000</v>
      </c>
      <c r="I268" s="74"/>
      <c r="J268" s="74"/>
      <c r="K268" s="74">
        <v>1000</v>
      </c>
      <c r="L268" s="158"/>
      <c r="M268" s="225"/>
    </row>
    <row r="269" spans="1:13" ht="48" x14ac:dyDescent="0.25">
      <c r="A269" s="220">
        <v>7000</v>
      </c>
      <c r="B269" s="220" t="s">
        <v>278</v>
      </c>
      <c r="C269" s="221">
        <f t="shared" si="38"/>
        <v>4200</v>
      </c>
      <c r="D269" s="222">
        <f>SUM(D270,D281)</f>
        <v>0</v>
      </c>
      <c r="E269" s="222">
        <f>SUM(E270,E281)</f>
        <v>0</v>
      </c>
      <c r="F269" s="222">
        <f>SUM(F270,F281)</f>
        <v>4200</v>
      </c>
      <c r="G269" s="222">
        <f>SUM(G270,G281)</f>
        <v>0</v>
      </c>
      <c r="H269" s="223">
        <f t="shared" si="39"/>
        <v>4200</v>
      </c>
      <c r="I269" s="222">
        <f>SUM(I270,I281)</f>
        <v>0</v>
      </c>
      <c r="J269" s="222">
        <f>SUM(J270,J281)</f>
        <v>0</v>
      </c>
      <c r="K269" s="222">
        <f>SUM(K270,K281)</f>
        <v>4200</v>
      </c>
      <c r="L269" s="224">
        <f>SUM(L270,L281)</f>
        <v>0</v>
      </c>
    </row>
    <row r="270" spans="1:13" ht="24" x14ac:dyDescent="0.25">
      <c r="A270" s="56">
        <v>7200</v>
      </c>
      <c r="B270" s="147" t="s">
        <v>279</v>
      </c>
      <c r="C270" s="184">
        <f t="shared" si="38"/>
        <v>4200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4200</v>
      </c>
      <c r="G270" s="63">
        <f>SUM(G271,G272,G275,G276,G280)</f>
        <v>0</v>
      </c>
      <c r="H270" s="57">
        <f t="shared" si="39"/>
        <v>4200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4200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280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</row>
    <row r="272" spans="1:13" s="225" customFormat="1" ht="24" hidden="1" x14ac:dyDescent="0.25">
      <c r="A272" s="159">
        <v>7220</v>
      </c>
      <c r="B272" s="71" t="s">
        <v>281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hidden="1" x14ac:dyDescent="0.25">
      <c r="A273" s="44">
        <v>7221</v>
      </c>
      <c r="B273" s="71" t="s">
        <v>282</v>
      </c>
      <c r="C273" s="201">
        <f t="shared" si="38"/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</row>
    <row r="274" spans="1:12" s="225" customFormat="1" ht="36" hidden="1" x14ac:dyDescent="0.25">
      <c r="A274" s="44">
        <v>7222</v>
      </c>
      <c r="B274" s="71" t="s">
        <v>283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284</v>
      </c>
      <c r="C275" s="201">
        <f t="shared" si="38"/>
        <v>4200</v>
      </c>
      <c r="D275" s="74"/>
      <c r="E275" s="74"/>
      <c r="F275" s="74">
        <v>4200</v>
      </c>
      <c r="G275" s="157"/>
      <c r="H275" s="72">
        <f t="shared" si="39"/>
        <v>4200</v>
      </c>
      <c r="I275" s="74"/>
      <c r="J275" s="74"/>
      <c r="K275" s="74">
        <v>4200</v>
      </c>
      <c r="L275" s="158"/>
    </row>
    <row r="276" spans="1:12" ht="24" hidden="1" x14ac:dyDescent="0.25">
      <c r="A276" s="159">
        <v>7240</v>
      </c>
      <c r="B276" s="71" t="s">
        <v>285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2" ht="48" hidden="1" x14ac:dyDescent="0.25">
      <c r="A277" s="44">
        <v>7245</v>
      </c>
      <c r="B277" s="71" t="s">
        <v>286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</row>
    <row r="278" spans="1:12" ht="84.75" hidden="1" customHeight="1" x14ac:dyDescent="0.25">
      <c r="A278" s="44">
        <v>7246</v>
      </c>
      <c r="B278" s="71" t="s">
        <v>287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</row>
    <row r="279" spans="1:12" ht="36" hidden="1" x14ac:dyDescent="0.25">
      <c r="A279" s="44">
        <v>7247</v>
      </c>
      <c r="B279" s="71" t="s">
        <v>288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</row>
    <row r="280" spans="1:12" ht="24" hidden="1" x14ac:dyDescent="0.25">
      <c r="A280" s="168">
        <v>7260</v>
      </c>
      <c r="B280" s="65" t="s">
        <v>289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</row>
    <row r="281" spans="1:12" hidden="1" x14ac:dyDescent="0.25">
      <c r="A281" s="108">
        <v>7700</v>
      </c>
      <c r="B281" s="85" t="s">
        <v>290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2" hidden="1" x14ac:dyDescent="0.25">
      <c r="A282" s="150">
        <v>7720</v>
      </c>
      <c r="B282" s="65" t="s">
        <v>291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</row>
    <row r="283" spans="1:12" hidden="1" x14ac:dyDescent="0.25">
      <c r="A283" s="231">
        <v>9000</v>
      </c>
      <c r="B283" s="232" t="s">
        <v>292</v>
      </c>
      <c r="C283" s="233">
        <f t="shared" si="38"/>
        <v>0</v>
      </c>
      <c r="D283" s="234">
        <f>D284</f>
        <v>0</v>
      </c>
      <c r="E283" s="234">
        <f t="shared" ref="E283:G284" si="44">E284</f>
        <v>0</v>
      </c>
      <c r="F283" s="234">
        <f t="shared" si="44"/>
        <v>0</v>
      </c>
      <c r="G283" s="235">
        <f t="shared" si="44"/>
        <v>0</v>
      </c>
      <c r="H283" s="236">
        <f t="shared" si="39"/>
        <v>0</v>
      </c>
      <c r="I283" s="234">
        <f t="shared" ref="I283:L284" si="45">I284</f>
        <v>0</v>
      </c>
      <c r="J283" s="234">
        <f>J284</f>
        <v>0</v>
      </c>
      <c r="K283" s="234">
        <f t="shared" si="45"/>
        <v>0</v>
      </c>
      <c r="L283" s="237">
        <f t="shared" si="45"/>
        <v>0</v>
      </c>
    </row>
    <row r="284" spans="1:12" ht="24" hidden="1" x14ac:dyDescent="0.25">
      <c r="A284" s="238">
        <v>9200</v>
      </c>
      <c r="B284" s="71" t="s">
        <v>293</v>
      </c>
      <c r="C284" s="202">
        <f t="shared" si="38"/>
        <v>0</v>
      </c>
      <c r="D284" s="163">
        <f>D285</f>
        <v>0</v>
      </c>
      <c r="E284" s="163">
        <f t="shared" si="44"/>
        <v>0</v>
      </c>
      <c r="F284" s="163">
        <f t="shared" si="44"/>
        <v>0</v>
      </c>
      <c r="G284" s="164">
        <f t="shared" si="44"/>
        <v>0</v>
      </c>
      <c r="H284" s="117">
        <f t="shared" si="39"/>
        <v>0</v>
      </c>
      <c r="I284" s="163">
        <f t="shared" si="45"/>
        <v>0</v>
      </c>
      <c r="J284" s="163">
        <f t="shared" si="45"/>
        <v>0</v>
      </c>
      <c r="K284" s="163">
        <f t="shared" si="45"/>
        <v>0</v>
      </c>
      <c r="L284" s="165">
        <f t="shared" si="45"/>
        <v>0</v>
      </c>
    </row>
    <row r="285" spans="1:12" ht="24" hidden="1" x14ac:dyDescent="0.25">
      <c r="A285" s="239">
        <v>9230</v>
      </c>
      <c r="B285" s="71" t="s">
        <v>294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</row>
    <row r="286" spans="1:12" hidden="1" x14ac:dyDescent="0.25">
      <c r="A286" s="174"/>
      <c r="B286" s="71" t="s">
        <v>295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2" hidden="1" x14ac:dyDescent="0.25">
      <c r="A287" s="174" t="s">
        <v>296</v>
      </c>
      <c r="B287" s="44" t="s">
        <v>297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</row>
    <row r="288" spans="1:12" ht="24" hidden="1" x14ac:dyDescent="0.25">
      <c r="A288" s="174" t="s">
        <v>298</v>
      </c>
      <c r="B288" s="240" t="s">
        <v>299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</row>
    <row r="289" spans="1:12" ht="12.75" thickBot="1" x14ac:dyDescent="0.3">
      <c r="A289" s="241"/>
      <c r="B289" s="241" t="s">
        <v>300</v>
      </c>
      <c r="C289" s="242">
        <f>SUM(C286,C269,C230,C195,C187,C173,C75,C53,C283)</f>
        <v>2472213</v>
      </c>
      <c r="D289" s="242">
        <f t="shared" ref="D289:L289" si="46">SUM(D286,D269,D230,D195,D187,D173,D75,D53,D283)</f>
        <v>2446218</v>
      </c>
      <c r="E289" s="242">
        <f t="shared" si="46"/>
        <v>0</v>
      </c>
      <c r="F289" s="242">
        <f t="shared" si="46"/>
        <v>25995</v>
      </c>
      <c r="G289" s="243">
        <f t="shared" si="46"/>
        <v>0</v>
      </c>
      <c r="H289" s="244">
        <f t="shared" si="46"/>
        <v>2420050</v>
      </c>
      <c r="I289" s="242">
        <f t="shared" si="46"/>
        <v>2390663</v>
      </c>
      <c r="J289" s="242">
        <f t="shared" si="46"/>
        <v>0</v>
      </c>
      <c r="K289" s="242">
        <f t="shared" si="46"/>
        <v>29387</v>
      </c>
      <c r="L289" s="245">
        <f t="shared" si="46"/>
        <v>0</v>
      </c>
    </row>
    <row r="290" spans="1:12" s="24" customFormat="1" ht="13.5" thickTop="1" thickBot="1" x14ac:dyDescent="0.3">
      <c r="A290" s="289" t="s">
        <v>301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-2841</v>
      </c>
      <c r="I290" s="247">
        <f>SUM(I24,I25,I41)-I51</f>
        <v>0</v>
      </c>
      <c r="J290" s="247">
        <f>SUM(J24,J25,J41)-J51</f>
        <v>0</v>
      </c>
      <c r="K290" s="247">
        <f>(K26+K43)-K51</f>
        <v>-2841</v>
      </c>
      <c r="L290" s="249">
        <f>L45-L51</f>
        <v>0</v>
      </c>
    </row>
    <row r="291" spans="1:12" s="24" customFormat="1" ht="12.75" thickTop="1" x14ac:dyDescent="0.25">
      <c r="A291" s="277" t="s">
        <v>302</v>
      </c>
      <c r="B291" s="278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2841</v>
      </c>
      <c r="I291" s="251">
        <f t="shared" si="47"/>
        <v>0</v>
      </c>
      <c r="J291" s="251">
        <f t="shared" si="47"/>
        <v>0</v>
      </c>
      <c r="K291" s="251">
        <f t="shared" si="47"/>
        <v>2841</v>
      </c>
      <c r="L291" s="254">
        <f t="shared" si="47"/>
        <v>0</v>
      </c>
    </row>
    <row r="292" spans="1:12" s="24" customFormat="1" ht="12.75" thickBot="1" x14ac:dyDescent="0.3">
      <c r="A292" s="126" t="s">
        <v>303</v>
      </c>
      <c r="B292" s="126" t="s">
        <v>304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2841</v>
      </c>
      <c r="I292" s="128">
        <f t="shared" si="48"/>
        <v>0</v>
      </c>
      <c r="J292" s="128">
        <f t="shared" si="48"/>
        <v>0</v>
      </c>
      <c r="K292" s="128">
        <f t="shared" si="48"/>
        <v>2841</v>
      </c>
      <c r="L292" s="130">
        <f t="shared" si="48"/>
        <v>0</v>
      </c>
    </row>
    <row r="293" spans="1:12" s="24" customFormat="1" ht="12.75" hidden="1" thickTop="1" x14ac:dyDescent="0.25">
      <c r="A293" s="257" t="s">
        <v>305</v>
      </c>
      <c r="B293" s="257" t="s">
        <v>306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307</v>
      </c>
      <c r="B294" s="116" t="s">
        <v>308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309</v>
      </c>
      <c r="B295" s="43" t="s">
        <v>310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311</v>
      </c>
      <c r="B296" s="43" t="s">
        <v>312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313</v>
      </c>
      <c r="B297" s="43" t="s">
        <v>314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315</v>
      </c>
      <c r="B298" s="43" t="s">
        <v>316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317</v>
      </c>
      <c r="B299" s="261" t="s">
        <v>318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319</v>
      </c>
      <c r="B300" s="263" t="s">
        <v>320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321</v>
      </c>
      <c r="B301" s="268" t="s">
        <v>322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0q/01fBVI/JJe3Sxsi1//Zcz2aMe4IjIdDrjjcctuv7h7tOCGtw6YRjPHCMDWegRM6fOM7a4iUC4D2ZW6RUQ7w==" saltValue="g2DuRq/f/HdGbQwp81wuyQ==" spinCount="100000" sheet="1" objects="1" scenarios="1" formatCells="0" formatColumns="0" formatRows="0" insertHyperlinks="0"/>
  <autoFilter ref="A18:L301">
    <filterColumn colId="7">
      <filters blank="1">
        <filter val="1 000"/>
        <filter val="1 035"/>
        <filter val="1 305 468"/>
        <filter val="1 547 613"/>
        <filter val="1 627"/>
        <filter val="1 682"/>
        <filter val="1 915"/>
        <filter val="1 995"/>
        <filter val="10 759"/>
        <filter val="100"/>
        <filter val="102"/>
        <filter val="105 547"/>
        <filter val="11 709"/>
        <filter val="110 752"/>
        <filter val="13 061"/>
        <filter val="13 466"/>
        <filter val="15 656"/>
        <filter val="16 480"/>
        <filter val="160"/>
        <filter val="2 034 130"/>
        <filter val="2 315"/>
        <filter val="2 390 663"/>
        <filter val="2 411 850"/>
        <filter val="2 420 050"/>
        <filter val="2 484"/>
        <filter val="2 721"/>
        <filter val="2 841"/>
        <filter val="-2 841"/>
        <filter val="21 276"/>
        <filter val="242 145"/>
        <filter val="245"/>
        <filter val="25 018"/>
        <filter val="271 374"/>
        <filter val="28 622"/>
        <filter val="29 231"/>
        <filter val="29 274"/>
        <filter val="290"/>
        <filter val="3 000"/>
        <filter val="3 459"/>
        <filter val="3 666"/>
        <filter val="3 687"/>
        <filter val="30 074"/>
        <filter val="30 628"/>
        <filter val="30 918"/>
        <filter val="320"/>
        <filter val="350"/>
        <filter val="37 204"/>
        <filter val="377 720"/>
        <filter val="389 914"/>
        <filter val="4 200"/>
        <filter val="4 484"/>
        <filter val="43 747"/>
        <filter val="454"/>
        <filter val="486 517"/>
        <filter val="5 066"/>
        <filter val="5 270"/>
        <filter val="500"/>
        <filter val="51 697"/>
        <filter val="53 520"/>
        <filter val="55 617"/>
        <filter val="560"/>
        <filter val="581"/>
        <filter val="61 728"/>
        <filter val="63 672"/>
        <filter val="70"/>
        <filter val="71 085"/>
        <filter val="75 428"/>
        <filter val="8 042"/>
        <filter val="8 200"/>
        <filter val="8 582"/>
        <filter val="815"/>
        <filter val="877"/>
        <filter val="94 879"/>
        <filter val="96 603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19"/>
  <sheetViews>
    <sheetView showGridLines="0" view="pageLayout" zoomScaleNormal="100" workbookViewId="0">
      <selection activeCell="C13" sqref="C13:L13"/>
    </sheetView>
  </sheetViews>
  <sheetFormatPr defaultRowHeight="12" x14ac:dyDescent="0.25"/>
  <cols>
    <col min="1" max="1" width="10.85546875" style="271" customWidth="1"/>
    <col min="2" max="2" width="28" style="271" customWidth="1"/>
    <col min="3" max="3" width="9.7109375" style="271" hidden="1" customWidth="1"/>
    <col min="4" max="4" width="9.5703125" style="271" hidden="1" customWidth="1"/>
    <col min="5" max="6" width="8.7109375" style="271" hidden="1" customWidth="1"/>
    <col min="7" max="7" width="8.28515625" style="271" hidden="1" customWidth="1"/>
    <col min="8" max="11" width="8.7109375" style="271" customWidth="1"/>
    <col min="12" max="12" width="7.5703125" style="271" customWidth="1"/>
    <col min="13" max="16" width="0" style="1" hidden="1" customWidth="1"/>
    <col min="17" max="16384" width="9.140625" style="1"/>
  </cols>
  <sheetData>
    <row r="1" spans="1:12" x14ac:dyDescent="0.25">
      <c r="A1" s="304" t="s">
        <v>331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35.25" customHeight="1" x14ac:dyDescent="0.25">
      <c r="A2" s="305" t="s">
        <v>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7"/>
    </row>
    <row r="3" spans="1:12" ht="12.75" customHeight="1" x14ac:dyDescent="0.25">
      <c r="A3" s="2" t="s">
        <v>2</v>
      </c>
      <c r="B3" s="3"/>
      <c r="C3" s="308" t="s">
        <v>332</v>
      </c>
      <c r="D3" s="308"/>
      <c r="E3" s="308"/>
      <c r="F3" s="308"/>
      <c r="G3" s="308"/>
      <c r="H3" s="308"/>
      <c r="I3" s="308"/>
      <c r="J3" s="308"/>
      <c r="K3" s="308"/>
      <c r="L3" s="309"/>
    </row>
    <row r="4" spans="1:12" ht="12.75" customHeight="1" x14ac:dyDescent="0.25">
      <c r="A4" s="2" t="s">
        <v>4</v>
      </c>
      <c r="B4" s="3"/>
      <c r="C4" s="308"/>
      <c r="D4" s="308"/>
      <c r="E4" s="308"/>
      <c r="F4" s="308"/>
      <c r="G4" s="308"/>
      <c r="H4" s="308"/>
      <c r="I4" s="308"/>
      <c r="J4" s="308"/>
      <c r="K4" s="308"/>
      <c r="L4" s="309"/>
    </row>
    <row r="5" spans="1:12" ht="12.75" customHeight="1" x14ac:dyDescent="0.25">
      <c r="A5" s="4" t="s">
        <v>6</v>
      </c>
      <c r="B5" s="5"/>
      <c r="C5" s="291" t="s">
        <v>7</v>
      </c>
      <c r="D5" s="291"/>
      <c r="E5" s="291"/>
      <c r="F5" s="291"/>
      <c r="G5" s="291"/>
      <c r="H5" s="291"/>
      <c r="I5" s="291"/>
      <c r="J5" s="291"/>
      <c r="K5" s="291"/>
      <c r="L5" s="292"/>
    </row>
    <row r="6" spans="1:12" ht="12.75" customHeight="1" x14ac:dyDescent="0.25">
      <c r="A6" s="4" t="s">
        <v>8</v>
      </c>
      <c r="B6" s="5"/>
      <c r="C6" s="291" t="s">
        <v>333</v>
      </c>
      <c r="D6" s="291"/>
      <c r="E6" s="291"/>
      <c r="F6" s="291"/>
      <c r="G6" s="291"/>
      <c r="H6" s="291"/>
      <c r="I6" s="291"/>
      <c r="J6" s="291"/>
      <c r="K6" s="291"/>
      <c r="L6" s="292"/>
    </row>
    <row r="7" spans="1:12" ht="25.5" customHeight="1" x14ac:dyDescent="0.25">
      <c r="A7" s="4" t="s">
        <v>10</v>
      </c>
      <c r="B7" s="5"/>
      <c r="C7" s="308" t="s">
        <v>334</v>
      </c>
      <c r="D7" s="308"/>
      <c r="E7" s="308"/>
      <c r="F7" s="308"/>
      <c r="G7" s="308"/>
      <c r="H7" s="308"/>
      <c r="I7" s="308"/>
      <c r="J7" s="308"/>
      <c r="K7" s="308"/>
      <c r="L7" s="309"/>
    </row>
    <row r="8" spans="1:12" ht="12.75" customHeight="1" x14ac:dyDescent="0.25">
      <c r="A8" s="6" t="s">
        <v>12</v>
      </c>
      <c r="B8" s="5"/>
      <c r="C8" s="310"/>
      <c r="D8" s="310"/>
      <c r="E8" s="310"/>
      <c r="F8" s="310"/>
      <c r="G8" s="310"/>
      <c r="H8" s="310"/>
      <c r="I8" s="310"/>
      <c r="J8" s="310"/>
      <c r="K8" s="310"/>
      <c r="L8" s="311"/>
    </row>
    <row r="9" spans="1:12" ht="12.75" customHeight="1" x14ac:dyDescent="0.25">
      <c r="A9" s="4"/>
      <c r="B9" s="5" t="s">
        <v>13</v>
      </c>
      <c r="C9" s="291" t="s">
        <v>335</v>
      </c>
      <c r="D9" s="291"/>
      <c r="E9" s="291"/>
      <c r="F9" s="291"/>
      <c r="G9" s="291"/>
      <c r="H9" s="291"/>
      <c r="I9" s="291"/>
      <c r="J9" s="291"/>
      <c r="K9" s="291"/>
      <c r="L9" s="292"/>
    </row>
    <row r="10" spans="1:12" ht="12.75" customHeight="1" x14ac:dyDescent="0.25">
      <c r="A10" s="4"/>
      <c r="B10" s="5" t="s">
        <v>15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2"/>
    </row>
    <row r="11" spans="1:12" ht="12.75" customHeight="1" x14ac:dyDescent="0.25">
      <c r="A11" s="4"/>
      <c r="B11" s="5" t="s">
        <v>16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1"/>
    </row>
    <row r="12" spans="1:12" ht="12.75" customHeight="1" x14ac:dyDescent="0.25">
      <c r="A12" s="4"/>
      <c r="B12" s="5" t="s">
        <v>17</v>
      </c>
      <c r="C12" s="291"/>
      <c r="D12" s="291"/>
      <c r="E12" s="291"/>
      <c r="F12" s="291"/>
      <c r="G12" s="291"/>
      <c r="H12" s="291"/>
      <c r="I12" s="291"/>
      <c r="J12" s="291"/>
      <c r="K12" s="291"/>
      <c r="L12" s="292"/>
    </row>
    <row r="13" spans="1:12" ht="12.75" customHeight="1" x14ac:dyDescent="0.25">
      <c r="A13" s="4"/>
      <c r="B13" s="5" t="s">
        <v>19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2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93" t="s">
        <v>20</v>
      </c>
      <c r="B15" s="296" t="s">
        <v>21</v>
      </c>
      <c r="C15" s="298" t="s">
        <v>22</v>
      </c>
      <c r="D15" s="299"/>
      <c r="E15" s="299"/>
      <c r="F15" s="299"/>
      <c r="G15" s="300"/>
      <c r="H15" s="298" t="s">
        <v>23</v>
      </c>
      <c r="I15" s="299"/>
      <c r="J15" s="299"/>
      <c r="K15" s="299"/>
      <c r="L15" s="301"/>
    </row>
    <row r="16" spans="1:12" s="11" customFormat="1" ht="12.75" customHeight="1" x14ac:dyDescent="0.25">
      <c r="A16" s="294"/>
      <c r="B16" s="297"/>
      <c r="C16" s="279" t="s">
        <v>24</v>
      </c>
      <c r="D16" s="281" t="s">
        <v>25</v>
      </c>
      <c r="E16" s="283" t="s">
        <v>26</v>
      </c>
      <c r="F16" s="285" t="s">
        <v>27</v>
      </c>
      <c r="G16" s="303" t="s">
        <v>28</v>
      </c>
      <c r="H16" s="279" t="s">
        <v>24</v>
      </c>
      <c r="I16" s="281" t="s">
        <v>25</v>
      </c>
      <c r="J16" s="283" t="s">
        <v>26</v>
      </c>
      <c r="K16" s="285" t="s">
        <v>27</v>
      </c>
      <c r="L16" s="287" t="s">
        <v>28</v>
      </c>
    </row>
    <row r="17" spans="1:12" s="12" customFormat="1" ht="61.5" customHeight="1" thickBot="1" x14ac:dyDescent="0.3">
      <c r="A17" s="295"/>
      <c r="B17" s="297"/>
      <c r="C17" s="279"/>
      <c r="D17" s="302"/>
      <c r="E17" s="284"/>
      <c r="F17" s="286"/>
      <c r="G17" s="303"/>
      <c r="H17" s="280"/>
      <c r="I17" s="282"/>
      <c r="J17" s="284"/>
      <c r="K17" s="286"/>
      <c r="L17" s="288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30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31</v>
      </c>
      <c r="C20" s="27">
        <f t="shared" ref="C20:C47" si="0">SUM(D20:G20)</f>
        <v>35000</v>
      </c>
      <c r="D20" s="28">
        <f>SUM(D21,D24,D25,D41,D43)</f>
        <v>35000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35000</v>
      </c>
      <c r="I20" s="28">
        <f>SUM(I21,I24,I25,I41,I43)</f>
        <v>35000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hidden="1" thickTop="1" x14ac:dyDescent="0.25">
      <c r="A21" s="31"/>
      <c r="B21" s="32" t="s">
        <v>32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ht="12.75" hidden="1" thickTop="1" x14ac:dyDescent="0.25">
      <c r="A22" s="37"/>
      <c r="B22" s="38" t="s">
        <v>33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ht="12.75" hidden="1" thickTop="1" x14ac:dyDescent="0.25">
      <c r="A23" s="43"/>
      <c r="B23" s="44" t="s">
        <v>34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5.5" thickTop="1" thickBot="1" x14ac:dyDescent="0.3">
      <c r="A24" s="49">
        <v>19300</v>
      </c>
      <c r="B24" s="49" t="s">
        <v>35</v>
      </c>
      <c r="C24" s="50">
        <f t="shared" si="0"/>
        <v>35000</v>
      </c>
      <c r="D24" s="51">
        <f>D51</f>
        <v>35000</v>
      </c>
      <c r="E24" s="51"/>
      <c r="F24" s="52" t="s">
        <v>36</v>
      </c>
      <c r="G24" s="53" t="s">
        <v>36</v>
      </c>
      <c r="H24" s="50">
        <f t="shared" si="1"/>
        <v>35000</v>
      </c>
      <c r="I24" s="51">
        <f>I51</f>
        <v>35000</v>
      </c>
      <c r="J24" s="51"/>
      <c r="K24" s="52" t="s">
        <v>36</v>
      </c>
      <c r="L24" s="54" t="s">
        <v>36</v>
      </c>
    </row>
    <row r="25" spans="1:12" s="24" customFormat="1" ht="24.75" hidden="1" thickTop="1" x14ac:dyDescent="0.25">
      <c r="A25" s="55"/>
      <c r="B25" s="56" t="s">
        <v>37</v>
      </c>
      <c r="C25" s="57">
        <f t="shared" si="0"/>
        <v>0</v>
      </c>
      <c r="D25" s="58"/>
      <c r="E25" s="59" t="s">
        <v>36</v>
      </c>
      <c r="F25" s="59" t="s">
        <v>36</v>
      </c>
      <c r="G25" s="60" t="s">
        <v>36</v>
      </c>
      <c r="H25" s="57">
        <f t="shared" si="1"/>
        <v>0</v>
      </c>
      <c r="I25" s="61"/>
      <c r="J25" s="59" t="s">
        <v>36</v>
      </c>
      <c r="K25" s="59" t="s">
        <v>36</v>
      </c>
      <c r="L25" s="62" t="s">
        <v>36</v>
      </c>
    </row>
    <row r="26" spans="1:12" s="24" customFormat="1" ht="36.75" hidden="1" thickTop="1" x14ac:dyDescent="0.25">
      <c r="A26" s="56">
        <v>21300</v>
      </c>
      <c r="B26" s="56" t="s">
        <v>38</v>
      </c>
      <c r="C26" s="57">
        <f t="shared" si="0"/>
        <v>0</v>
      </c>
      <c r="D26" s="59" t="s">
        <v>36</v>
      </c>
      <c r="E26" s="59" t="s">
        <v>36</v>
      </c>
      <c r="F26" s="63">
        <f>SUM(F27,F31,F33,F36)</f>
        <v>0</v>
      </c>
      <c r="G26" s="60" t="s">
        <v>36</v>
      </c>
      <c r="H26" s="57">
        <f t="shared" si="1"/>
        <v>0</v>
      </c>
      <c r="I26" s="59" t="s">
        <v>36</v>
      </c>
      <c r="J26" s="59" t="s">
        <v>36</v>
      </c>
      <c r="K26" s="63">
        <f>SUM(K27,K31,K33,K36)</f>
        <v>0</v>
      </c>
      <c r="L26" s="62" t="s">
        <v>36</v>
      </c>
    </row>
    <row r="27" spans="1:12" s="24" customFormat="1" ht="24.75" hidden="1" thickTop="1" x14ac:dyDescent="0.25">
      <c r="A27" s="64">
        <v>21350</v>
      </c>
      <c r="B27" s="56" t="s">
        <v>39</v>
      </c>
      <c r="C27" s="57">
        <f t="shared" si="0"/>
        <v>0</v>
      </c>
      <c r="D27" s="59" t="s">
        <v>36</v>
      </c>
      <c r="E27" s="59" t="s">
        <v>36</v>
      </c>
      <c r="F27" s="63">
        <f>SUM(F28:F30)</f>
        <v>0</v>
      </c>
      <c r="G27" s="60" t="s">
        <v>36</v>
      </c>
      <c r="H27" s="57">
        <f t="shared" si="1"/>
        <v>0</v>
      </c>
      <c r="I27" s="59" t="s">
        <v>36</v>
      </c>
      <c r="J27" s="59" t="s">
        <v>36</v>
      </c>
      <c r="K27" s="63">
        <f>SUM(K28:K30)</f>
        <v>0</v>
      </c>
      <c r="L27" s="62" t="s">
        <v>36</v>
      </c>
    </row>
    <row r="28" spans="1:12" ht="12.75" hidden="1" thickTop="1" x14ac:dyDescent="0.25">
      <c r="A28" s="37">
        <v>21351</v>
      </c>
      <c r="B28" s="65" t="s">
        <v>40</v>
      </c>
      <c r="C28" s="66">
        <f t="shared" si="0"/>
        <v>0</v>
      </c>
      <c r="D28" s="67" t="s">
        <v>36</v>
      </c>
      <c r="E28" s="67" t="s">
        <v>36</v>
      </c>
      <c r="F28" s="68"/>
      <c r="G28" s="69" t="s">
        <v>36</v>
      </c>
      <c r="H28" s="66">
        <f t="shared" si="1"/>
        <v>0</v>
      </c>
      <c r="I28" s="67" t="s">
        <v>36</v>
      </c>
      <c r="J28" s="67" t="s">
        <v>36</v>
      </c>
      <c r="K28" s="68"/>
      <c r="L28" s="70" t="s">
        <v>36</v>
      </c>
    </row>
    <row r="29" spans="1:12" ht="12.75" hidden="1" thickTop="1" x14ac:dyDescent="0.25">
      <c r="A29" s="43">
        <v>21352</v>
      </c>
      <c r="B29" s="71" t="s">
        <v>41</v>
      </c>
      <c r="C29" s="72">
        <f t="shared" si="0"/>
        <v>0</v>
      </c>
      <c r="D29" s="73" t="s">
        <v>36</v>
      </c>
      <c r="E29" s="73" t="s">
        <v>36</v>
      </c>
      <c r="F29" s="74"/>
      <c r="G29" s="75" t="s">
        <v>36</v>
      </c>
      <c r="H29" s="72">
        <f t="shared" si="1"/>
        <v>0</v>
      </c>
      <c r="I29" s="73" t="s">
        <v>36</v>
      </c>
      <c r="J29" s="73" t="s">
        <v>36</v>
      </c>
      <c r="K29" s="74"/>
      <c r="L29" s="76" t="s">
        <v>36</v>
      </c>
    </row>
    <row r="30" spans="1:12" ht="24.75" hidden="1" thickTop="1" x14ac:dyDescent="0.25">
      <c r="A30" s="43">
        <v>21359</v>
      </c>
      <c r="B30" s="71" t="s">
        <v>42</v>
      </c>
      <c r="C30" s="72">
        <f t="shared" si="0"/>
        <v>0</v>
      </c>
      <c r="D30" s="73" t="s">
        <v>36</v>
      </c>
      <c r="E30" s="73" t="s">
        <v>36</v>
      </c>
      <c r="F30" s="74"/>
      <c r="G30" s="75" t="s">
        <v>36</v>
      </c>
      <c r="H30" s="72">
        <f t="shared" si="1"/>
        <v>0</v>
      </c>
      <c r="I30" s="73" t="s">
        <v>36</v>
      </c>
      <c r="J30" s="73" t="s">
        <v>36</v>
      </c>
      <c r="K30" s="74"/>
      <c r="L30" s="76" t="s">
        <v>36</v>
      </c>
    </row>
    <row r="31" spans="1:12" s="24" customFormat="1" ht="36.75" hidden="1" thickTop="1" x14ac:dyDescent="0.25">
      <c r="A31" s="64">
        <v>21370</v>
      </c>
      <c r="B31" s="56" t="s">
        <v>43</v>
      </c>
      <c r="C31" s="57">
        <f t="shared" si="0"/>
        <v>0</v>
      </c>
      <c r="D31" s="59" t="s">
        <v>36</v>
      </c>
      <c r="E31" s="59" t="s">
        <v>36</v>
      </c>
      <c r="F31" s="63">
        <f>SUM(F32)</f>
        <v>0</v>
      </c>
      <c r="G31" s="60" t="s">
        <v>36</v>
      </c>
      <c r="H31" s="57">
        <f t="shared" si="1"/>
        <v>0</v>
      </c>
      <c r="I31" s="59" t="s">
        <v>36</v>
      </c>
      <c r="J31" s="59" t="s">
        <v>36</v>
      </c>
      <c r="K31" s="63">
        <f>SUM(K32)</f>
        <v>0</v>
      </c>
      <c r="L31" s="62" t="s">
        <v>36</v>
      </c>
    </row>
    <row r="32" spans="1:12" ht="36.75" hidden="1" thickTop="1" x14ac:dyDescent="0.25">
      <c r="A32" s="77">
        <v>21379</v>
      </c>
      <c r="B32" s="78" t="s">
        <v>44</v>
      </c>
      <c r="C32" s="79">
        <f t="shared" si="0"/>
        <v>0</v>
      </c>
      <c r="D32" s="80" t="s">
        <v>36</v>
      </c>
      <c r="E32" s="80" t="s">
        <v>36</v>
      </c>
      <c r="F32" s="81"/>
      <c r="G32" s="82" t="s">
        <v>36</v>
      </c>
      <c r="H32" s="79">
        <f t="shared" si="1"/>
        <v>0</v>
      </c>
      <c r="I32" s="80" t="s">
        <v>36</v>
      </c>
      <c r="J32" s="80" t="s">
        <v>36</v>
      </c>
      <c r="K32" s="81"/>
      <c r="L32" s="83" t="s">
        <v>36</v>
      </c>
    </row>
    <row r="33" spans="1:12" s="24" customFormat="1" ht="12.75" hidden="1" thickTop="1" x14ac:dyDescent="0.25">
      <c r="A33" s="64">
        <v>21380</v>
      </c>
      <c r="B33" s="56" t="s">
        <v>45</v>
      </c>
      <c r="C33" s="57">
        <f t="shared" si="0"/>
        <v>0</v>
      </c>
      <c r="D33" s="59" t="s">
        <v>36</v>
      </c>
      <c r="E33" s="59" t="s">
        <v>36</v>
      </c>
      <c r="F33" s="63">
        <f>SUM(F34:F35)</f>
        <v>0</v>
      </c>
      <c r="G33" s="60" t="s">
        <v>36</v>
      </c>
      <c r="H33" s="57">
        <f t="shared" si="1"/>
        <v>0</v>
      </c>
      <c r="I33" s="59" t="s">
        <v>36</v>
      </c>
      <c r="J33" s="59" t="s">
        <v>36</v>
      </c>
      <c r="K33" s="63">
        <f>SUM(K34:K35)</f>
        <v>0</v>
      </c>
      <c r="L33" s="62" t="s">
        <v>36</v>
      </c>
    </row>
    <row r="34" spans="1:12" ht="12.75" hidden="1" thickTop="1" x14ac:dyDescent="0.25">
      <c r="A34" s="38">
        <v>21381</v>
      </c>
      <c r="B34" s="65" t="s">
        <v>46</v>
      </c>
      <c r="C34" s="66">
        <f t="shared" si="0"/>
        <v>0</v>
      </c>
      <c r="D34" s="67" t="s">
        <v>36</v>
      </c>
      <c r="E34" s="67" t="s">
        <v>36</v>
      </c>
      <c r="F34" s="68"/>
      <c r="G34" s="69" t="s">
        <v>36</v>
      </c>
      <c r="H34" s="66">
        <f t="shared" si="1"/>
        <v>0</v>
      </c>
      <c r="I34" s="67" t="s">
        <v>36</v>
      </c>
      <c r="J34" s="67" t="s">
        <v>36</v>
      </c>
      <c r="K34" s="68"/>
      <c r="L34" s="70" t="s">
        <v>36</v>
      </c>
    </row>
    <row r="35" spans="1:12" ht="24.75" hidden="1" thickTop="1" x14ac:dyDescent="0.25">
      <c r="A35" s="44">
        <v>21383</v>
      </c>
      <c r="B35" s="71" t="s">
        <v>47</v>
      </c>
      <c r="C35" s="72">
        <f>SUM(D35:G35)</f>
        <v>0</v>
      </c>
      <c r="D35" s="73" t="s">
        <v>36</v>
      </c>
      <c r="E35" s="73" t="s">
        <v>36</v>
      </c>
      <c r="F35" s="74"/>
      <c r="G35" s="75" t="s">
        <v>36</v>
      </c>
      <c r="H35" s="72">
        <f t="shared" si="1"/>
        <v>0</v>
      </c>
      <c r="I35" s="73" t="s">
        <v>36</v>
      </c>
      <c r="J35" s="73" t="s">
        <v>36</v>
      </c>
      <c r="K35" s="74"/>
      <c r="L35" s="76" t="s">
        <v>36</v>
      </c>
    </row>
    <row r="36" spans="1:12" s="24" customFormat="1" ht="25.5" hidden="1" customHeight="1" x14ac:dyDescent="0.25">
      <c r="A36" s="64">
        <v>21390</v>
      </c>
      <c r="B36" s="56" t="s">
        <v>48</v>
      </c>
      <c r="C36" s="57">
        <f t="shared" si="0"/>
        <v>0</v>
      </c>
      <c r="D36" s="59" t="s">
        <v>36</v>
      </c>
      <c r="E36" s="59" t="s">
        <v>36</v>
      </c>
      <c r="F36" s="63">
        <f>SUM(F37:F40)</f>
        <v>0</v>
      </c>
      <c r="G36" s="60" t="s">
        <v>36</v>
      </c>
      <c r="H36" s="57">
        <f t="shared" si="1"/>
        <v>0</v>
      </c>
      <c r="I36" s="59" t="s">
        <v>36</v>
      </c>
      <c r="J36" s="59" t="s">
        <v>36</v>
      </c>
      <c r="K36" s="63">
        <f>SUM(K37:K40)</f>
        <v>0</v>
      </c>
      <c r="L36" s="62" t="s">
        <v>36</v>
      </c>
    </row>
    <row r="37" spans="1:12" ht="24.75" hidden="1" thickTop="1" x14ac:dyDescent="0.25">
      <c r="A37" s="38">
        <v>21391</v>
      </c>
      <c r="B37" s="65" t="s">
        <v>49</v>
      </c>
      <c r="C37" s="66">
        <f t="shared" si="0"/>
        <v>0</v>
      </c>
      <c r="D37" s="67" t="s">
        <v>36</v>
      </c>
      <c r="E37" s="67" t="s">
        <v>36</v>
      </c>
      <c r="F37" s="68"/>
      <c r="G37" s="69" t="s">
        <v>36</v>
      </c>
      <c r="H37" s="66">
        <f t="shared" si="1"/>
        <v>0</v>
      </c>
      <c r="I37" s="67" t="s">
        <v>36</v>
      </c>
      <c r="J37" s="67" t="s">
        <v>36</v>
      </c>
      <c r="K37" s="68"/>
      <c r="L37" s="70" t="s">
        <v>36</v>
      </c>
    </row>
    <row r="38" spans="1:12" ht="12.75" hidden="1" thickTop="1" x14ac:dyDescent="0.25">
      <c r="A38" s="44">
        <v>21393</v>
      </c>
      <c r="B38" s="71" t="s">
        <v>50</v>
      </c>
      <c r="C38" s="72">
        <f t="shared" si="0"/>
        <v>0</v>
      </c>
      <c r="D38" s="73" t="s">
        <v>36</v>
      </c>
      <c r="E38" s="73" t="s">
        <v>36</v>
      </c>
      <c r="F38" s="74"/>
      <c r="G38" s="75" t="s">
        <v>36</v>
      </c>
      <c r="H38" s="72">
        <f t="shared" si="1"/>
        <v>0</v>
      </c>
      <c r="I38" s="73" t="s">
        <v>36</v>
      </c>
      <c r="J38" s="73" t="s">
        <v>36</v>
      </c>
      <c r="K38" s="74"/>
      <c r="L38" s="76" t="s">
        <v>36</v>
      </c>
    </row>
    <row r="39" spans="1:12" ht="12.75" hidden="1" thickTop="1" x14ac:dyDescent="0.25">
      <c r="A39" s="44">
        <v>21395</v>
      </c>
      <c r="B39" s="71" t="s">
        <v>51</v>
      </c>
      <c r="C39" s="72">
        <f t="shared" si="0"/>
        <v>0</v>
      </c>
      <c r="D39" s="73" t="s">
        <v>36</v>
      </c>
      <c r="E39" s="73" t="s">
        <v>36</v>
      </c>
      <c r="F39" s="74"/>
      <c r="G39" s="75" t="s">
        <v>36</v>
      </c>
      <c r="H39" s="72">
        <f t="shared" si="1"/>
        <v>0</v>
      </c>
      <c r="I39" s="73" t="s">
        <v>36</v>
      </c>
      <c r="J39" s="73" t="s">
        <v>36</v>
      </c>
      <c r="K39" s="74"/>
      <c r="L39" s="76" t="s">
        <v>36</v>
      </c>
    </row>
    <row r="40" spans="1:12" ht="24.75" hidden="1" thickTop="1" x14ac:dyDescent="0.25">
      <c r="A40" s="84">
        <v>21399</v>
      </c>
      <c r="B40" s="85" t="s">
        <v>52</v>
      </c>
      <c r="C40" s="86">
        <f t="shared" si="0"/>
        <v>0</v>
      </c>
      <c r="D40" s="87" t="s">
        <v>36</v>
      </c>
      <c r="E40" s="87" t="s">
        <v>36</v>
      </c>
      <c r="F40" s="88"/>
      <c r="G40" s="89" t="s">
        <v>36</v>
      </c>
      <c r="H40" s="86">
        <f t="shared" si="1"/>
        <v>0</v>
      </c>
      <c r="I40" s="87" t="s">
        <v>36</v>
      </c>
      <c r="J40" s="87" t="s">
        <v>36</v>
      </c>
      <c r="K40" s="88"/>
      <c r="L40" s="90" t="s">
        <v>36</v>
      </c>
    </row>
    <row r="41" spans="1:12" s="24" customFormat="1" ht="26.25" hidden="1" customHeight="1" x14ac:dyDescent="0.25">
      <c r="A41" s="91">
        <v>21420</v>
      </c>
      <c r="B41" s="92" t="s">
        <v>53</v>
      </c>
      <c r="C41" s="93">
        <f>SUM(D41:G41)</f>
        <v>0</v>
      </c>
      <c r="D41" s="94">
        <f>SUM(D42)</f>
        <v>0</v>
      </c>
      <c r="E41" s="95" t="s">
        <v>36</v>
      </c>
      <c r="F41" s="95" t="s">
        <v>36</v>
      </c>
      <c r="G41" s="96" t="s">
        <v>36</v>
      </c>
      <c r="H41" s="93">
        <f>SUM(I41:L41)</f>
        <v>0</v>
      </c>
      <c r="I41" s="94">
        <f>SUM(I42)</f>
        <v>0</v>
      </c>
      <c r="J41" s="95" t="s">
        <v>36</v>
      </c>
      <c r="K41" s="95" t="s">
        <v>36</v>
      </c>
      <c r="L41" s="97" t="s">
        <v>36</v>
      </c>
    </row>
    <row r="42" spans="1:12" s="24" customFormat="1" ht="26.25" hidden="1" customHeight="1" x14ac:dyDescent="0.25">
      <c r="A42" s="84">
        <v>21429</v>
      </c>
      <c r="B42" s="85" t="s">
        <v>54</v>
      </c>
      <c r="C42" s="86">
        <f>SUM(D42:G42)</f>
        <v>0</v>
      </c>
      <c r="D42" s="98"/>
      <c r="E42" s="87" t="s">
        <v>36</v>
      </c>
      <c r="F42" s="87" t="s">
        <v>36</v>
      </c>
      <c r="G42" s="89" t="s">
        <v>36</v>
      </c>
      <c r="H42" s="86">
        <f t="shared" ref="H42:H44" si="2">SUM(I42:L42)</f>
        <v>0</v>
      </c>
      <c r="I42" s="98"/>
      <c r="J42" s="87" t="s">
        <v>36</v>
      </c>
      <c r="K42" s="87" t="s">
        <v>36</v>
      </c>
      <c r="L42" s="90" t="s">
        <v>36</v>
      </c>
    </row>
    <row r="43" spans="1:12" s="24" customFormat="1" ht="24.75" hidden="1" thickTop="1" x14ac:dyDescent="0.25">
      <c r="A43" s="64">
        <v>21490</v>
      </c>
      <c r="B43" s="56" t="s">
        <v>55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36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36</v>
      </c>
    </row>
    <row r="44" spans="1:12" s="24" customFormat="1" ht="24.75" hidden="1" thickTop="1" x14ac:dyDescent="0.25">
      <c r="A44" s="44">
        <v>21499</v>
      </c>
      <c r="B44" s="71" t="s">
        <v>56</v>
      </c>
      <c r="C44" s="79">
        <f>SUM(D44:G44)</f>
        <v>0</v>
      </c>
      <c r="D44" s="101"/>
      <c r="E44" s="102"/>
      <c r="F44" s="102"/>
      <c r="G44" s="103" t="s">
        <v>36</v>
      </c>
      <c r="H44" s="104">
        <f t="shared" si="2"/>
        <v>0</v>
      </c>
      <c r="I44" s="40"/>
      <c r="J44" s="105"/>
      <c r="K44" s="105"/>
      <c r="L44" s="106" t="s">
        <v>36</v>
      </c>
    </row>
    <row r="45" spans="1:12" ht="12.75" hidden="1" customHeight="1" x14ac:dyDescent="0.25">
      <c r="A45" s="107">
        <v>23000</v>
      </c>
      <c r="B45" s="108" t="s">
        <v>57</v>
      </c>
      <c r="C45" s="109">
        <f>SUM(D45:G45)</f>
        <v>0</v>
      </c>
      <c r="D45" s="59" t="s">
        <v>36</v>
      </c>
      <c r="E45" s="59" t="s">
        <v>36</v>
      </c>
      <c r="F45" s="59" t="s">
        <v>36</v>
      </c>
      <c r="G45" s="99">
        <f>SUM(G46:G47)</f>
        <v>0</v>
      </c>
      <c r="H45" s="109">
        <f t="shared" si="1"/>
        <v>0</v>
      </c>
      <c r="I45" s="87" t="s">
        <v>36</v>
      </c>
      <c r="J45" s="87" t="s">
        <v>36</v>
      </c>
      <c r="K45" s="87" t="s">
        <v>36</v>
      </c>
      <c r="L45" s="110">
        <f>SUM(L46:L47)</f>
        <v>0</v>
      </c>
    </row>
    <row r="46" spans="1:12" ht="24.75" hidden="1" thickTop="1" x14ac:dyDescent="0.25">
      <c r="A46" s="111">
        <v>23410</v>
      </c>
      <c r="B46" s="112" t="s">
        <v>58</v>
      </c>
      <c r="C46" s="113">
        <f t="shared" si="0"/>
        <v>0</v>
      </c>
      <c r="D46" s="95" t="s">
        <v>36</v>
      </c>
      <c r="E46" s="95" t="s">
        <v>36</v>
      </c>
      <c r="F46" s="95" t="s">
        <v>36</v>
      </c>
      <c r="G46" s="114"/>
      <c r="H46" s="113">
        <f t="shared" si="1"/>
        <v>0</v>
      </c>
      <c r="I46" s="95" t="s">
        <v>36</v>
      </c>
      <c r="J46" s="95" t="s">
        <v>36</v>
      </c>
      <c r="K46" s="95" t="s">
        <v>36</v>
      </c>
      <c r="L46" s="115"/>
    </row>
    <row r="47" spans="1:12" ht="24.75" hidden="1" thickTop="1" x14ac:dyDescent="0.25">
      <c r="A47" s="111">
        <v>23510</v>
      </c>
      <c r="B47" s="112" t="s">
        <v>59</v>
      </c>
      <c r="C47" s="93">
        <f t="shared" si="0"/>
        <v>0</v>
      </c>
      <c r="D47" s="95" t="s">
        <v>36</v>
      </c>
      <c r="E47" s="95" t="s">
        <v>36</v>
      </c>
      <c r="F47" s="95" t="s">
        <v>36</v>
      </c>
      <c r="G47" s="114"/>
      <c r="H47" s="93">
        <f t="shared" si="1"/>
        <v>0</v>
      </c>
      <c r="I47" s="95" t="s">
        <v>36</v>
      </c>
      <c r="J47" s="95" t="s">
        <v>36</v>
      </c>
      <c r="K47" s="95" t="s">
        <v>36</v>
      </c>
      <c r="L47" s="115"/>
    </row>
    <row r="48" spans="1:12" ht="12.75" thickTop="1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60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61</v>
      </c>
      <c r="C50" s="127">
        <f t="shared" ref="C50:C113" si="5">SUM(D50:G50)</f>
        <v>35000</v>
      </c>
      <c r="D50" s="128">
        <f>SUM(D51,D286)</f>
        <v>35000</v>
      </c>
      <c r="E50" s="128">
        <f>SUM(E51,E286)</f>
        <v>0</v>
      </c>
      <c r="F50" s="128">
        <f>SUM(F51,F286)</f>
        <v>0</v>
      </c>
      <c r="G50" s="129">
        <f>SUM(G51,G286)</f>
        <v>0</v>
      </c>
      <c r="H50" s="127">
        <f t="shared" ref="H50:H113" si="6">SUM(I50:L50)</f>
        <v>35000</v>
      </c>
      <c r="I50" s="128">
        <f>SUM(I51,I286)</f>
        <v>35000</v>
      </c>
      <c r="J50" s="128">
        <f>SUM(J51,J286)</f>
        <v>0</v>
      </c>
      <c r="K50" s="128">
        <f>SUM(K51,K286)</f>
        <v>0</v>
      </c>
      <c r="L50" s="130">
        <f>SUM(L51,L286)</f>
        <v>0</v>
      </c>
    </row>
    <row r="51" spans="1:13" s="24" customFormat="1" ht="36.75" thickTop="1" x14ac:dyDescent="0.25">
      <c r="A51" s="131"/>
      <c r="B51" s="132" t="s">
        <v>62</v>
      </c>
      <c r="C51" s="133">
        <f>SUM(D51:G51)</f>
        <v>35000</v>
      </c>
      <c r="D51" s="134">
        <f>SUM(D52,D194)</f>
        <v>35000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35000</v>
      </c>
      <c r="I51" s="134">
        <f>SUM(I52,I194)</f>
        <v>35000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63</v>
      </c>
      <c r="C52" s="138">
        <f t="shared" si="5"/>
        <v>35000</v>
      </c>
      <c r="D52" s="139">
        <f>SUM(D53,D75,D173,D187)</f>
        <v>35000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35000</v>
      </c>
      <c r="I52" s="139">
        <f>SUM(I53,I75,I173,I187)</f>
        <v>35000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hidden="1" x14ac:dyDescent="0.25">
      <c r="A53" s="142">
        <v>1000</v>
      </c>
      <c r="B53" s="142" t="s">
        <v>64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hidden="1" x14ac:dyDescent="0.25">
      <c r="A54" s="56">
        <v>1100</v>
      </c>
      <c r="B54" s="147" t="s">
        <v>65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hidden="1" x14ac:dyDescent="0.25">
      <c r="A55" s="150">
        <v>1110</v>
      </c>
      <c r="B55" s="112" t="s">
        <v>66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hidden="1" x14ac:dyDescent="0.25">
      <c r="A56" s="38">
        <v>1111</v>
      </c>
      <c r="B56" s="65" t="s">
        <v>67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  <c r="M56" s="156"/>
    </row>
    <row r="57" spans="1:13" ht="24" hidden="1" customHeight="1" x14ac:dyDescent="0.25">
      <c r="A57" s="44">
        <v>1119</v>
      </c>
      <c r="B57" s="71" t="s">
        <v>68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/>
      <c r="J57" s="74"/>
      <c r="K57" s="74"/>
      <c r="L57" s="158"/>
      <c r="M57" s="156"/>
    </row>
    <row r="58" spans="1:13" hidden="1" x14ac:dyDescent="0.25">
      <c r="A58" s="159">
        <v>1140</v>
      </c>
      <c r="B58" s="71" t="s">
        <v>69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hidden="1" x14ac:dyDescent="0.25">
      <c r="A59" s="44">
        <v>1141</v>
      </c>
      <c r="B59" s="71" t="s">
        <v>70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  <c r="M59" s="156"/>
    </row>
    <row r="60" spans="1:13" ht="24.75" hidden="1" customHeight="1" x14ac:dyDescent="0.25">
      <c r="A60" s="44">
        <v>1142</v>
      </c>
      <c r="B60" s="71" t="s">
        <v>71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  <c r="M60" s="156"/>
    </row>
    <row r="61" spans="1:13" ht="24" hidden="1" x14ac:dyDescent="0.25">
      <c r="A61" s="44">
        <v>1145</v>
      </c>
      <c r="B61" s="71" t="s">
        <v>72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  <c r="M61" s="156"/>
    </row>
    <row r="62" spans="1:13" ht="27.75" hidden="1" customHeight="1" x14ac:dyDescent="0.25">
      <c r="A62" s="44">
        <v>1146</v>
      </c>
      <c r="B62" s="71" t="s">
        <v>73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  <c r="M62" s="156"/>
    </row>
    <row r="63" spans="1:13" hidden="1" x14ac:dyDescent="0.25">
      <c r="A63" s="44">
        <v>1147</v>
      </c>
      <c r="B63" s="71" t="s">
        <v>74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/>
      <c r="J63" s="74"/>
      <c r="K63" s="74"/>
      <c r="L63" s="158"/>
      <c r="M63" s="156"/>
    </row>
    <row r="64" spans="1:13" hidden="1" x14ac:dyDescent="0.25">
      <c r="A64" s="44">
        <v>1148</v>
      </c>
      <c r="B64" s="71" t="s">
        <v>75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/>
      <c r="J64" s="74"/>
      <c r="K64" s="74"/>
      <c r="L64" s="158"/>
      <c r="M64" s="156"/>
    </row>
    <row r="65" spans="1:13" ht="24" hidden="1" customHeight="1" x14ac:dyDescent="0.25">
      <c r="A65" s="44">
        <v>1149</v>
      </c>
      <c r="B65" s="71" t="s">
        <v>76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  <c r="M65" s="156"/>
    </row>
    <row r="66" spans="1:13" ht="36" hidden="1" x14ac:dyDescent="0.25">
      <c r="A66" s="150">
        <v>1150</v>
      </c>
      <c r="B66" s="112" t="s">
        <v>77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  <c r="M66" s="156"/>
    </row>
    <row r="67" spans="1:13" ht="24" hidden="1" x14ac:dyDescent="0.25">
      <c r="A67" s="56">
        <v>1200</v>
      </c>
      <c r="B67" s="147" t="s">
        <v>78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hidden="1" x14ac:dyDescent="0.25">
      <c r="A68" s="168">
        <v>1210</v>
      </c>
      <c r="B68" s="65" t="s">
        <v>79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/>
      <c r="J68" s="68"/>
      <c r="K68" s="68"/>
      <c r="L68" s="155"/>
      <c r="M68" s="156"/>
    </row>
    <row r="69" spans="1:13" ht="24" hidden="1" x14ac:dyDescent="0.25">
      <c r="A69" s="159">
        <v>1220</v>
      </c>
      <c r="B69" s="71" t="s">
        <v>80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hidden="1" x14ac:dyDescent="0.25">
      <c r="A70" s="44">
        <v>1221</v>
      </c>
      <c r="B70" s="71" t="s">
        <v>81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/>
      <c r="J70" s="74"/>
      <c r="K70" s="74"/>
      <c r="L70" s="158"/>
      <c r="M70" s="156"/>
    </row>
    <row r="71" spans="1:13" hidden="1" x14ac:dyDescent="0.25">
      <c r="A71" s="44">
        <v>1223</v>
      </c>
      <c r="B71" s="71" t="s">
        <v>82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  <c r="M71" s="156"/>
    </row>
    <row r="72" spans="1:13" ht="24" hidden="1" x14ac:dyDescent="0.25">
      <c r="A72" s="44">
        <v>1225</v>
      </c>
      <c r="B72" s="71" t="s">
        <v>83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  <c r="M72" s="156"/>
    </row>
    <row r="73" spans="1:13" ht="36" hidden="1" x14ac:dyDescent="0.25">
      <c r="A73" s="44">
        <v>1227</v>
      </c>
      <c r="B73" s="71" t="s">
        <v>84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  <c r="M73" s="156"/>
    </row>
    <row r="74" spans="1:13" ht="48" hidden="1" x14ac:dyDescent="0.25">
      <c r="A74" s="44">
        <v>1228</v>
      </c>
      <c r="B74" s="71" t="s">
        <v>85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  <c r="M74" s="156"/>
    </row>
    <row r="75" spans="1:13" x14ac:dyDescent="0.25">
      <c r="A75" s="142">
        <v>2000</v>
      </c>
      <c r="B75" s="142" t="s">
        <v>86</v>
      </c>
      <c r="C75" s="143">
        <f t="shared" si="5"/>
        <v>35000</v>
      </c>
      <c r="D75" s="144">
        <f>SUM(D76,D83,D130,D164,D165,D172)</f>
        <v>35000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35000</v>
      </c>
      <c r="I75" s="144">
        <f>SUM(I76,I83,I130,I164,I165,I172)</f>
        <v>35000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hidden="1" x14ac:dyDescent="0.25">
      <c r="A76" s="56">
        <v>2100</v>
      </c>
      <c r="B76" s="147" t="s">
        <v>87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hidden="1" x14ac:dyDescent="0.25">
      <c r="A77" s="168">
        <v>2110</v>
      </c>
      <c r="B77" s="65" t="s">
        <v>88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hidden="1" x14ac:dyDescent="0.25">
      <c r="A78" s="44">
        <v>2111</v>
      </c>
      <c r="B78" s="71" t="s">
        <v>89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  <c r="M78" s="156"/>
    </row>
    <row r="79" spans="1:13" ht="24" hidden="1" x14ac:dyDescent="0.25">
      <c r="A79" s="44">
        <v>2112</v>
      </c>
      <c r="B79" s="71" t="s">
        <v>90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  <c r="M79" s="156"/>
    </row>
    <row r="80" spans="1:13" ht="24" hidden="1" x14ac:dyDescent="0.25">
      <c r="A80" s="159">
        <v>2120</v>
      </c>
      <c r="B80" s="71" t="s">
        <v>91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hidden="1" x14ac:dyDescent="0.25">
      <c r="A81" s="44">
        <v>2121</v>
      </c>
      <c r="B81" s="71" t="s">
        <v>89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  <c r="M81" s="156"/>
    </row>
    <row r="82" spans="1:13" ht="24" hidden="1" x14ac:dyDescent="0.25">
      <c r="A82" s="44">
        <v>2122</v>
      </c>
      <c r="B82" s="71" t="s">
        <v>90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  <c r="M82" s="156"/>
    </row>
    <row r="83" spans="1:13" x14ac:dyDescent="0.25">
      <c r="A83" s="56">
        <v>2200</v>
      </c>
      <c r="B83" s="147" t="s">
        <v>92</v>
      </c>
      <c r="C83" s="57">
        <f t="shared" si="5"/>
        <v>35000</v>
      </c>
      <c r="D83" s="63">
        <f>SUM(D84,D89,D95,D103,D112,D116,D122,D128)</f>
        <v>35000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35000</v>
      </c>
      <c r="I83" s="63">
        <f>SUM(I84,I89,I95,I103,I112,I116,I122,I128)</f>
        <v>35000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idden="1" x14ac:dyDescent="0.25">
      <c r="A84" s="150">
        <v>2210</v>
      </c>
      <c r="B84" s="112" t="s">
        <v>93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hidden="1" x14ac:dyDescent="0.25">
      <c r="A85" s="38">
        <v>2211</v>
      </c>
      <c r="B85" s="65" t="s">
        <v>94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  <c r="M85" s="156"/>
    </row>
    <row r="86" spans="1:13" ht="36" hidden="1" x14ac:dyDescent="0.25">
      <c r="A86" s="44">
        <v>2212</v>
      </c>
      <c r="B86" s="71" t="s">
        <v>95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  <c r="M86" s="156"/>
    </row>
    <row r="87" spans="1:13" ht="24" hidden="1" x14ac:dyDescent="0.25">
      <c r="A87" s="44">
        <v>2214</v>
      </c>
      <c r="B87" s="71" t="s">
        <v>96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  <c r="M87" s="156"/>
    </row>
    <row r="88" spans="1:13" hidden="1" x14ac:dyDescent="0.25">
      <c r="A88" s="44">
        <v>2219</v>
      </c>
      <c r="B88" s="71" t="s">
        <v>97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  <c r="M88" s="156"/>
    </row>
    <row r="89" spans="1:13" ht="24" hidden="1" x14ac:dyDescent="0.25">
      <c r="A89" s="159">
        <v>2220</v>
      </c>
      <c r="B89" s="71" t="s">
        <v>98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hidden="1" x14ac:dyDescent="0.25">
      <c r="A90" s="44">
        <v>2221</v>
      </c>
      <c r="B90" s="71" t="s">
        <v>99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  <c r="M90" s="156"/>
    </row>
    <row r="91" spans="1:13" hidden="1" x14ac:dyDescent="0.25">
      <c r="A91" s="44">
        <v>2222</v>
      </c>
      <c r="B91" s="71" t="s">
        <v>100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  <c r="M91" s="156"/>
    </row>
    <row r="92" spans="1:13" hidden="1" x14ac:dyDescent="0.25">
      <c r="A92" s="44">
        <v>2223</v>
      </c>
      <c r="B92" s="71" t="s">
        <v>101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  <c r="M92" s="156"/>
    </row>
    <row r="93" spans="1:13" ht="48" hidden="1" x14ac:dyDescent="0.25">
      <c r="A93" s="44">
        <v>2224</v>
      </c>
      <c r="B93" s="71" t="s">
        <v>102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  <c r="M93" s="156"/>
    </row>
    <row r="94" spans="1:13" ht="24" hidden="1" x14ac:dyDescent="0.25">
      <c r="A94" s="44">
        <v>2229</v>
      </c>
      <c r="B94" s="71" t="s">
        <v>103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  <c r="M94" s="156"/>
    </row>
    <row r="95" spans="1:13" ht="36" hidden="1" x14ac:dyDescent="0.25">
      <c r="A95" s="159">
        <v>2230</v>
      </c>
      <c r="B95" s="71" t="s">
        <v>104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hidden="1" x14ac:dyDescent="0.25">
      <c r="A96" s="44">
        <v>2231</v>
      </c>
      <c r="B96" s="71" t="s">
        <v>105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  <c r="M96" s="156"/>
    </row>
    <row r="97" spans="1:13" ht="24.75" hidden="1" customHeight="1" x14ac:dyDescent="0.25">
      <c r="A97" s="44">
        <v>2232</v>
      </c>
      <c r="B97" s="71" t="s">
        <v>106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  <c r="M97" s="156"/>
    </row>
    <row r="98" spans="1:13" ht="24" hidden="1" x14ac:dyDescent="0.25">
      <c r="A98" s="38">
        <v>2233</v>
      </c>
      <c r="B98" s="65" t="s">
        <v>107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  <c r="M98" s="156"/>
    </row>
    <row r="99" spans="1:13" ht="36" hidden="1" x14ac:dyDescent="0.25">
      <c r="A99" s="44">
        <v>2234</v>
      </c>
      <c r="B99" s="71" t="s">
        <v>108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  <c r="M99" s="156"/>
    </row>
    <row r="100" spans="1:13" ht="24" hidden="1" x14ac:dyDescent="0.25">
      <c r="A100" s="44">
        <v>2235</v>
      </c>
      <c r="B100" s="71" t="s">
        <v>109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  <c r="M100" s="156"/>
    </row>
    <row r="101" spans="1:13" hidden="1" x14ac:dyDescent="0.25">
      <c r="A101" s="44">
        <v>2236</v>
      </c>
      <c r="B101" s="71" t="s">
        <v>110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  <c r="M101" s="156"/>
    </row>
    <row r="102" spans="1:13" ht="24" hidden="1" x14ac:dyDescent="0.25">
      <c r="A102" s="44">
        <v>2239</v>
      </c>
      <c r="B102" s="71" t="s">
        <v>111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  <c r="M102" s="156"/>
    </row>
    <row r="103" spans="1:13" ht="36" hidden="1" x14ac:dyDescent="0.25">
      <c r="A103" s="159">
        <v>2240</v>
      </c>
      <c r="B103" s="71" t="s">
        <v>112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hidden="1" x14ac:dyDescent="0.25">
      <c r="A104" s="44">
        <v>2241</v>
      </c>
      <c r="B104" s="71" t="s">
        <v>113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  <c r="M104" s="156"/>
    </row>
    <row r="105" spans="1:13" ht="24" hidden="1" x14ac:dyDescent="0.25">
      <c r="A105" s="44">
        <v>2242</v>
      </c>
      <c r="B105" s="71" t="s">
        <v>114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  <c r="M105" s="156"/>
    </row>
    <row r="106" spans="1:13" ht="24" hidden="1" x14ac:dyDescent="0.25">
      <c r="A106" s="44">
        <v>2243</v>
      </c>
      <c r="B106" s="71" t="s">
        <v>115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  <c r="M106" s="156"/>
    </row>
    <row r="107" spans="1:13" hidden="1" x14ac:dyDescent="0.25">
      <c r="A107" s="44">
        <v>2244</v>
      </c>
      <c r="B107" s="71" t="s">
        <v>116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  <c r="M107" s="156"/>
    </row>
    <row r="108" spans="1:13" ht="24" hidden="1" x14ac:dyDescent="0.25">
      <c r="A108" s="44">
        <v>2246</v>
      </c>
      <c r="B108" s="71" t="s">
        <v>117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  <c r="M108" s="156"/>
    </row>
    <row r="109" spans="1:13" hidden="1" x14ac:dyDescent="0.25">
      <c r="A109" s="44">
        <v>2247</v>
      </c>
      <c r="B109" s="71" t="s">
        <v>118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  <c r="M109" s="156"/>
    </row>
    <row r="110" spans="1:13" ht="24" hidden="1" x14ac:dyDescent="0.25">
      <c r="A110" s="44">
        <v>2248</v>
      </c>
      <c r="B110" s="71" t="s">
        <v>119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  <c r="M110" s="156"/>
    </row>
    <row r="111" spans="1:13" ht="24" hidden="1" x14ac:dyDescent="0.25">
      <c r="A111" s="44">
        <v>2249</v>
      </c>
      <c r="B111" s="71" t="s">
        <v>120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  <c r="M111" s="156"/>
    </row>
    <row r="112" spans="1:13" hidden="1" x14ac:dyDescent="0.25">
      <c r="A112" s="159">
        <v>2250</v>
      </c>
      <c r="B112" s="71" t="s">
        <v>121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hidden="1" x14ac:dyDescent="0.25">
      <c r="A113" s="44">
        <v>2251</v>
      </c>
      <c r="B113" s="71" t="s">
        <v>122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  <c r="M113" s="156"/>
    </row>
    <row r="114" spans="1:13" ht="24" hidden="1" x14ac:dyDescent="0.25">
      <c r="A114" s="44">
        <v>2252</v>
      </c>
      <c r="B114" s="71" t="s">
        <v>123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  <c r="M114" s="156"/>
    </row>
    <row r="115" spans="1:13" ht="24" hidden="1" x14ac:dyDescent="0.25">
      <c r="A115" s="44">
        <v>2259</v>
      </c>
      <c r="B115" s="71" t="s">
        <v>124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  <c r="M115" s="156"/>
    </row>
    <row r="116" spans="1:13" hidden="1" x14ac:dyDescent="0.25">
      <c r="A116" s="159">
        <v>2260</v>
      </c>
      <c r="B116" s="71" t="s">
        <v>125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hidden="1" x14ac:dyDescent="0.25">
      <c r="A117" s="44">
        <v>2261</v>
      </c>
      <c r="B117" s="71" t="s">
        <v>126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  <c r="M117" s="156"/>
    </row>
    <row r="118" spans="1:13" hidden="1" x14ac:dyDescent="0.25">
      <c r="A118" s="44">
        <v>2262</v>
      </c>
      <c r="B118" s="71" t="s">
        <v>127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  <c r="M118" s="156"/>
    </row>
    <row r="119" spans="1:13" hidden="1" x14ac:dyDescent="0.25">
      <c r="A119" s="44">
        <v>2263</v>
      </c>
      <c r="B119" s="71" t="s">
        <v>128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  <c r="M119" s="156"/>
    </row>
    <row r="120" spans="1:13" ht="24" hidden="1" x14ac:dyDescent="0.25">
      <c r="A120" s="44">
        <v>2264</v>
      </c>
      <c r="B120" s="71" t="s">
        <v>129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  <c r="M120" s="156"/>
    </row>
    <row r="121" spans="1:13" hidden="1" x14ac:dyDescent="0.25">
      <c r="A121" s="44">
        <v>2269</v>
      </c>
      <c r="B121" s="71" t="s">
        <v>130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131</v>
      </c>
      <c r="C122" s="72">
        <f t="shared" si="7"/>
        <v>35000</v>
      </c>
      <c r="D122" s="160">
        <f>SUM(D123:D127)</f>
        <v>35000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35000</v>
      </c>
      <c r="I122" s="160">
        <f>SUM(I123:I127)</f>
        <v>35000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hidden="1" x14ac:dyDescent="0.25">
      <c r="A123" s="44">
        <v>2272</v>
      </c>
      <c r="B123" s="174" t="s">
        <v>132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  <c r="M123" s="156"/>
    </row>
    <row r="124" spans="1:13" ht="24" hidden="1" x14ac:dyDescent="0.25">
      <c r="A124" s="44">
        <v>2274</v>
      </c>
      <c r="B124" s="175" t="s">
        <v>133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  <c r="M124" s="156"/>
    </row>
    <row r="125" spans="1:13" ht="24" hidden="1" x14ac:dyDescent="0.25">
      <c r="A125" s="44">
        <v>2275</v>
      </c>
      <c r="B125" s="71" t="s">
        <v>134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  <c r="M125" s="156"/>
    </row>
    <row r="126" spans="1:13" ht="36" hidden="1" x14ac:dyDescent="0.25">
      <c r="A126" s="44">
        <v>2276</v>
      </c>
      <c r="B126" s="71" t="s">
        <v>135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136</v>
      </c>
      <c r="C127" s="72">
        <f t="shared" si="7"/>
        <v>35000</v>
      </c>
      <c r="D127" s="74">
        <v>35000</v>
      </c>
      <c r="E127" s="74"/>
      <c r="F127" s="74"/>
      <c r="G127" s="157"/>
      <c r="H127" s="72">
        <f t="shared" si="8"/>
        <v>35000</v>
      </c>
      <c r="I127" s="74">
        <v>35000</v>
      </c>
      <c r="J127" s="74"/>
      <c r="K127" s="74"/>
      <c r="L127" s="158"/>
      <c r="M127" s="156"/>
    </row>
    <row r="128" spans="1:13" ht="48" hidden="1" x14ac:dyDescent="0.25">
      <c r="A128" s="168">
        <v>2280</v>
      </c>
      <c r="B128" s="65" t="s">
        <v>137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hidden="1" x14ac:dyDescent="0.25">
      <c r="A129" s="44">
        <v>2283</v>
      </c>
      <c r="B129" s="71" t="s">
        <v>138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  <c r="M129" s="156"/>
    </row>
    <row r="130" spans="1:13" ht="38.25" hidden="1" customHeight="1" x14ac:dyDescent="0.25">
      <c r="A130" s="56">
        <v>2300</v>
      </c>
      <c r="B130" s="147" t="s">
        <v>139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hidden="1" x14ac:dyDescent="0.25">
      <c r="A131" s="168">
        <v>2310</v>
      </c>
      <c r="B131" s="65" t="s">
        <v>140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hidden="1" x14ac:dyDescent="0.25">
      <c r="A132" s="44">
        <v>2311</v>
      </c>
      <c r="B132" s="71" t="s">
        <v>141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  <c r="M132" s="156"/>
    </row>
    <row r="133" spans="1:13" hidden="1" x14ac:dyDescent="0.25">
      <c r="A133" s="44">
        <v>2312</v>
      </c>
      <c r="B133" s="71" t="s">
        <v>142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  <c r="M133" s="156"/>
    </row>
    <row r="134" spans="1:13" hidden="1" x14ac:dyDescent="0.25">
      <c r="A134" s="44">
        <v>2313</v>
      </c>
      <c r="B134" s="71" t="s">
        <v>143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  <c r="M134" s="156"/>
    </row>
    <row r="135" spans="1:13" ht="36" hidden="1" customHeight="1" x14ac:dyDescent="0.25">
      <c r="A135" s="44">
        <v>2314</v>
      </c>
      <c r="B135" s="71" t="s">
        <v>144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  <c r="M135" s="156"/>
    </row>
    <row r="136" spans="1:13" hidden="1" x14ac:dyDescent="0.25">
      <c r="A136" s="159">
        <v>2320</v>
      </c>
      <c r="B136" s="71" t="s">
        <v>145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hidden="1" x14ac:dyDescent="0.25">
      <c r="A137" s="44">
        <v>2321</v>
      </c>
      <c r="B137" s="71" t="s">
        <v>146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  <c r="M137" s="156"/>
    </row>
    <row r="138" spans="1:13" hidden="1" x14ac:dyDescent="0.25">
      <c r="A138" s="44">
        <v>2322</v>
      </c>
      <c r="B138" s="71" t="s">
        <v>147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  <c r="M138" s="156"/>
    </row>
    <row r="139" spans="1:13" ht="10.5" hidden="1" customHeight="1" x14ac:dyDescent="0.25">
      <c r="A139" s="44">
        <v>2329</v>
      </c>
      <c r="B139" s="71" t="s">
        <v>148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  <c r="M139" s="156"/>
    </row>
    <row r="140" spans="1:13" hidden="1" x14ac:dyDescent="0.25">
      <c r="A140" s="159">
        <v>2330</v>
      </c>
      <c r="B140" s="71" t="s">
        <v>149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  <c r="M140" s="156"/>
    </row>
    <row r="141" spans="1:13" ht="48" hidden="1" x14ac:dyDescent="0.25">
      <c r="A141" s="159">
        <v>2340</v>
      </c>
      <c r="B141" s="71" t="s">
        <v>150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hidden="1" x14ac:dyDescent="0.25">
      <c r="A142" s="44">
        <v>2341</v>
      </c>
      <c r="B142" s="71" t="s">
        <v>151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  <c r="M142" s="156"/>
    </row>
    <row r="143" spans="1:13" ht="24" hidden="1" x14ac:dyDescent="0.25">
      <c r="A143" s="44">
        <v>2344</v>
      </c>
      <c r="B143" s="71" t="s">
        <v>152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  <c r="M143" s="156"/>
    </row>
    <row r="144" spans="1:13" ht="24" hidden="1" x14ac:dyDescent="0.25">
      <c r="A144" s="150">
        <v>2350</v>
      </c>
      <c r="B144" s="112" t="s">
        <v>153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hidden="1" x14ac:dyDescent="0.25">
      <c r="A145" s="38">
        <v>2351</v>
      </c>
      <c r="B145" s="65" t="s">
        <v>154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  <c r="M145" s="156"/>
    </row>
    <row r="146" spans="1:13" hidden="1" x14ac:dyDescent="0.25">
      <c r="A146" s="44">
        <v>2352</v>
      </c>
      <c r="B146" s="71" t="s">
        <v>155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  <c r="M146" s="156"/>
    </row>
    <row r="147" spans="1:13" ht="24" hidden="1" x14ac:dyDescent="0.25">
      <c r="A147" s="44">
        <v>2353</v>
      </c>
      <c r="B147" s="71" t="s">
        <v>156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  <c r="M147" s="156"/>
    </row>
    <row r="148" spans="1:13" ht="24" hidden="1" x14ac:dyDescent="0.25">
      <c r="A148" s="44">
        <v>2354</v>
      </c>
      <c r="B148" s="71" t="s">
        <v>157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  <c r="M148" s="156"/>
    </row>
    <row r="149" spans="1:13" ht="24" hidden="1" x14ac:dyDescent="0.25">
      <c r="A149" s="44">
        <v>2355</v>
      </c>
      <c r="B149" s="71" t="s">
        <v>158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  <c r="M149" s="156"/>
    </row>
    <row r="150" spans="1:13" ht="24" hidden="1" x14ac:dyDescent="0.25">
      <c r="A150" s="44">
        <v>2359</v>
      </c>
      <c r="B150" s="71" t="s">
        <v>159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  <c r="M150" s="156"/>
    </row>
    <row r="151" spans="1:13" ht="24.75" hidden="1" customHeight="1" x14ac:dyDescent="0.25">
      <c r="A151" s="159">
        <v>2360</v>
      </c>
      <c r="B151" s="71" t="s">
        <v>160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hidden="1" x14ac:dyDescent="0.25">
      <c r="A152" s="43">
        <v>2361</v>
      </c>
      <c r="B152" s="71" t="s">
        <v>161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  <c r="M152" s="156"/>
    </row>
    <row r="153" spans="1:13" ht="24" hidden="1" x14ac:dyDescent="0.25">
      <c r="A153" s="43">
        <v>2362</v>
      </c>
      <c r="B153" s="71" t="s">
        <v>162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  <c r="M153" s="156"/>
    </row>
    <row r="154" spans="1:13" hidden="1" x14ac:dyDescent="0.25">
      <c r="A154" s="43">
        <v>2363</v>
      </c>
      <c r="B154" s="71" t="s">
        <v>163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  <c r="M154" s="156"/>
    </row>
    <row r="155" spans="1:13" hidden="1" x14ac:dyDescent="0.25">
      <c r="A155" s="43">
        <v>2364</v>
      </c>
      <c r="B155" s="71" t="s">
        <v>164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  <c r="M155" s="156"/>
    </row>
    <row r="156" spans="1:13" ht="12.75" hidden="1" customHeight="1" x14ac:dyDescent="0.25">
      <c r="A156" s="43">
        <v>2365</v>
      </c>
      <c r="B156" s="71" t="s">
        <v>165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  <c r="M156" s="156"/>
    </row>
    <row r="157" spans="1:13" ht="36" hidden="1" x14ac:dyDescent="0.25">
      <c r="A157" s="43">
        <v>2366</v>
      </c>
      <c r="B157" s="71" t="s">
        <v>166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  <c r="M157" s="156"/>
    </row>
    <row r="158" spans="1:13" ht="48" hidden="1" x14ac:dyDescent="0.25">
      <c r="A158" s="43">
        <v>2369</v>
      </c>
      <c r="B158" s="71" t="s">
        <v>167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  <c r="M158" s="156"/>
    </row>
    <row r="159" spans="1:13" hidden="1" x14ac:dyDescent="0.25">
      <c r="A159" s="150">
        <v>2370</v>
      </c>
      <c r="B159" s="112" t="s">
        <v>168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  <c r="M159" s="156"/>
    </row>
    <row r="160" spans="1:13" hidden="1" x14ac:dyDescent="0.25">
      <c r="A160" s="150">
        <v>2380</v>
      </c>
      <c r="B160" s="112" t="s">
        <v>169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hidden="1" x14ac:dyDescent="0.25">
      <c r="A161" s="37">
        <v>2381</v>
      </c>
      <c r="B161" s="65" t="s">
        <v>170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  <c r="M161" s="156"/>
    </row>
    <row r="162" spans="1:13" ht="24" hidden="1" x14ac:dyDescent="0.25">
      <c r="A162" s="43">
        <v>2389</v>
      </c>
      <c r="B162" s="71" t="s">
        <v>171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  <c r="M162" s="156"/>
    </row>
    <row r="163" spans="1:13" hidden="1" x14ac:dyDescent="0.25">
      <c r="A163" s="150">
        <v>2390</v>
      </c>
      <c r="B163" s="112" t="s">
        <v>172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  <c r="M163" s="156"/>
    </row>
    <row r="164" spans="1:13" hidden="1" x14ac:dyDescent="0.25">
      <c r="A164" s="56">
        <v>2400</v>
      </c>
      <c r="B164" s="147" t="s">
        <v>173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  <c r="M164" s="156"/>
    </row>
    <row r="165" spans="1:13" ht="24" hidden="1" x14ac:dyDescent="0.25">
      <c r="A165" s="56">
        <v>2500</v>
      </c>
      <c r="B165" s="147" t="s">
        <v>174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hidden="1" customHeight="1" x14ac:dyDescent="0.25">
      <c r="A166" s="168">
        <v>2510</v>
      </c>
      <c r="B166" s="65" t="s">
        <v>175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hidden="1" x14ac:dyDescent="0.25">
      <c r="A167" s="44">
        <v>2512</v>
      </c>
      <c r="B167" s="71" t="s">
        <v>176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  <c r="M167" s="156"/>
    </row>
    <row r="168" spans="1:13" ht="36" hidden="1" x14ac:dyDescent="0.25">
      <c r="A168" s="44">
        <v>2513</v>
      </c>
      <c r="B168" s="71" t="s">
        <v>177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  <c r="M168" s="156"/>
    </row>
    <row r="169" spans="1:13" ht="24" hidden="1" x14ac:dyDescent="0.25">
      <c r="A169" s="44">
        <v>2515</v>
      </c>
      <c r="B169" s="71" t="s">
        <v>178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  <c r="M169" s="156"/>
    </row>
    <row r="170" spans="1:13" ht="24" hidden="1" x14ac:dyDescent="0.25">
      <c r="A170" s="44">
        <v>2519</v>
      </c>
      <c r="B170" s="71" t="s">
        <v>179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  <c r="M170" s="156"/>
    </row>
    <row r="171" spans="1:13" ht="24" hidden="1" x14ac:dyDescent="0.25">
      <c r="A171" s="159">
        <v>2520</v>
      </c>
      <c r="B171" s="71" t="s">
        <v>180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  <c r="M171" s="156"/>
    </row>
    <row r="172" spans="1:13" s="182" customFormat="1" ht="36" hidden="1" customHeight="1" x14ac:dyDescent="0.25">
      <c r="A172" s="19">
        <v>2800</v>
      </c>
      <c r="B172" s="65" t="s">
        <v>181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  <c r="M172" s="181"/>
    </row>
    <row r="173" spans="1:13" hidden="1" x14ac:dyDescent="0.25">
      <c r="A173" s="142">
        <v>3000</v>
      </c>
      <c r="B173" s="142" t="s">
        <v>182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hidden="1" x14ac:dyDescent="0.25">
      <c r="A174" s="56">
        <v>3200</v>
      </c>
      <c r="B174" s="183" t="s">
        <v>183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hidden="1" x14ac:dyDescent="0.25">
      <c r="A175" s="168">
        <v>3260</v>
      </c>
      <c r="B175" s="65" t="s">
        <v>184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hidden="1" x14ac:dyDescent="0.25">
      <c r="A176" s="44">
        <v>3261</v>
      </c>
      <c r="B176" s="71" t="s">
        <v>185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  <c r="M176" s="156"/>
    </row>
    <row r="177" spans="1:13" ht="36" hidden="1" x14ac:dyDescent="0.25">
      <c r="A177" s="44">
        <v>3262</v>
      </c>
      <c r="B177" s="71" t="s">
        <v>186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  <c r="M177" s="156"/>
    </row>
    <row r="178" spans="1:13" ht="24" hidden="1" x14ac:dyDescent="0.25">
      <c r="A178" s="44">
        <v>3263</v>
      </c>
      <c r="B178" s="71" t="s">
        <v>187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  <c r="M178" s="156"/>
    </row>
    <row r="179" spans="1:13" ht="84" hidden="1" x14ac:dyDescent="0.25">
      <c r="A179" s="168">
        <v>3290</v>
      </c>
      <c r="B179" s="65" t="s">
        <v>188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hidden="1" x14ac:dyDescent="0.25">
      <c r="A180" s="44">
        <v>3291</v>
      </c>
      <c r="B180" s="71" t="s">
        <v>189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  <c r="M180" s="156"/>
    </row>
    <row r="181" spans="1:13" ht="72" hidden="1" x14ac:dyDescent="0.25">
      <c r="A181" s="44">
        <v>3292</v>
      </c>
      <c r="B181" s="71" t="s">
        <v>190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  <c r="M181" s="156"/>
    </row>
    <row r="182" spans="1:13" ht="72" hidden="1" x14ac:dyDescent="0.25">
      <c r="A182" s="44">
        <v>3293</v>
      </c>
      <c r="B182" s="71" t="s">
        <v>191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  <c r="M182" s="156"/>
    </row>
    <row r="183" spans="1:13" ht="60" hidden="1" x14ac:dyDescent="0.25">
      <c r="A183" s="188">
        <v>3294</v>
      </c>
      <c r="B183" s="71" t="s">
        <v>192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  <c r="M183" s="156"/>
    </row>
    <row r="184" spans="1:13" ht="48" hidden="1" x14ac:dyDescent="0.25">
      <c r="A184" s="192">
        <v>3300</v>
      </c>
      <c r="B184" s="183" t="s">
        <v>193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hidden="1" x14ac:dyDescent="0.25">
      <c r="A185" s="111">
        <v>3310</v>
      </c>
      <c r="B185" s="112" t="s">
        <v>194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  <c r="M185" s="156"/>
    </row>
    <row r="186" spans="1:13" ht="48.75" hidden="1" customHeight="1" x14ac:dyDescent="0.25">
      <c r="A186" s="38">
        <v>3320</v>
      </c>
      <c r="B186" s="65" t="s">
        <v>195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  <c r="M186" s="156"/>
    </row>
    <row r="187" spans="1:13" hidden="1" x14ac:dyDescent="0.25">
      <c r="A187" s="196">
        <v>4000</v>
      </c>
      <c r="B187" s="142" t="s">
        <v>196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hidden="1" x14ac:dyDescent="0.25">
      <c r="A188" s="197">
        <v>4200</v>
      </c>
      <c r="B188" s="147" t="s">
        <v>197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hidden="1" x14ac:dyDescent="0.25">
      <c r="A189" s="168">
        <v>4240</v>
      </c>
      <c r="B189" s="65" t="s">
        <v>198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  <c r="M189" s="156"/>
    </row>
    <row r="190" spans="1:13" ht="24" hidden="1" x14ac:dyDescent="0.25">
      <c r="A190" s="159">
        <v>4250</v>
      </c>
      <c r="B190" s="71" t="s">
        <v>199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  <c r="M190" s="156"/>
    </row>
    <row r="191" spans="1:13" hidden="1" x14ac:dyDescent="0.25">
      <c r="A191" s="56">
        <v>4300</v>
      </c>
      <c r="B191" s="147" t="s">
        <v>200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hidden="1" x14ac:dyDescent="0.25">
      <c r="A192" s="168">
        <v>4310</v>
      </c>
      <c r="B192" s="65" t="s">
        <v>201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hidden="1" x14ac:dyDescent="0.25">
      <c r="A193" s="44">
        <v>4311</v>
      </c>
      <c r="B193" s="71" t="s">
        <v>202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  <c r="M193" s="156"/>
    </row>
    <row r="194" spans="1:13" s="24" customFormat="1" ht="24" hidden="1" x14ac:dyDescent="0.25">
      <c r="A194" s="198"/>
      <c r="B194" s="19" t="s">
        <v>203</v>
      </c>
      <c r="C194" s="138">
        <f t="shared" si="23"/>
        <v>0</v>
      </c>
      <c r="D194" s="139">
        <f>SUM(D195,D230,D269,D283)</f>
        <v>0</v>
      </c>
      <c r="E194" s="139">
        <f t="shared" ref="E194:G194" si="25">SUM(E195,E230,E269,E283)</f>
        <v>0</v>
      </c>
      <c r="F194" s="139">
        <f t="shared" si="25"/>
        <v>0</v>
      </c>
      <c r="G194" s="139">
        <f t="shared" si="25"/>
        <v>0</v>
      </c>
      <c r="H194" s="138">
        <f t="shared" si="24"/>
        <v>0</v>
      </c>
      <c r="I194" s="139">
        <f t="shared" ref="I194:L194" si="26">SUM(I195,I230,I269,I283)</f>
        <v>0</v>
      </c>
      <c r="J194" s="139">
        <f t="shared" si="26"/>
        <v>0</v>
      </c>
      <c r="K194" s="139">
        <f t="shared" si="26"/>
        <v>0</v>
      </c>
      <c r="L194" s="199">
        <f t="shared" si="26"/>
        <v>0</v>
      </c>
    </row>
    <row r="195" spans="1:13" hidden="1" x14ac:dyDescent="0.25">
      <c r="A195" s="142">
        <v>5000</v>
      </c>
      <c r="B195" s="142" t="s">
        <v>204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hidden="1" x14ac:dyDescent="0.25">
      <c r="A196" s="56">
        <v>5100</v>
      </c>
      <c r="B196" s="147" t="s">
        <v>205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hidden="1" x14ac:dyDescent="0.25">
      <c r="A197" s="168">
        <v>5110</v>
      </c>
      <c r="B197" s="65" t="s">
        <v>206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  <c r="M197" s="156"/>
    </row>
    <row r="198" spans="1:13" ht="24" hidden="1" x14ac:dyDescent="0.25">
      <c r="A198" s="159">
        <v>5120</v>
      </c>
      <c r="B198" s="71" t="s">
        <v>207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hidden="1" x14ac:dyDescent="0.25">
      <c r="A199" s="44">
        <v>5121</v>
      </c>
      <c r="B199" s="71" t="s">
        <v>208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  <c r="M199" s="156"/>
    </row>
    <row r="200" spans="1:13" ht="24" hidden="1" x14ac:dyDescent="0.25">
      <c r="A200" s="44">
        <v>5129</v>
      </c>
      <c r="B200" s="71" t="s">
        <v>209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  <c r="M200" s="156"/>
    </row>
    <row r="201" spans="1:13" hidden="1" x14ac:dyDescent="0.25">
      <c r="A201" s="159">
        <v>5130</v>
      </c>
      <c r="B201" s="71" t="s">
        <v>210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  <c r="M201" s="156"/>
    </row>
    <row r="202" spans="1:13" hidden="1" x14ac:dyDescent="0.25">
      <c r="A202" s="159">
        <v>5140</v>
      </c>
      <c r="B202" s="71" t="s">
        <v>211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  <c r="M202" s="156"/>
    </row>
    <row r="203" spans="1:13" ht="24" hidden="1" x14ac:dyDescent="0.25">
      <c r="A203" s="159">
        <v>5170</v>
      </c>
      <c r="B203" s="71" t="s">
        <v>212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  <c r="M203" s="156"/>
    </row>
    <row r="204" spans="1:13" hidden="1" x14ac:dyDescent="0.25">
      <c r="A204" s="56">
        <v>5200</v>
      </c>
      <c r="B204" s="147" t="s">
        <v>213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hidden="1" x14ac:dyDescent="0.25">
      <c r="A205" s="150">
        <v>5210</v>
      </c>
      <c r="B205" s="112" t="s">
        <v>214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hidden="1" x14ac:dyDescent="0.25">
      <c r="A206" s="38">
        <v>5211</v>
      </c>
      <c r="B206" s="65" t="s">
        <v>215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  <c r="M206" s="156"/>
    </row>
    <row r="207" spans="1:13" hidden="1" x14ac:dyDescent="0.25">
      <c r="A207" s="44">
        <v>5212</v>
      </c>
      <c r="B207" s="71" t="s">
        <v>216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  <c r="M207" s="156"/>
    </row>
    <row r="208" spans="1:13" hidden="1" x14ac:dyDescent="0.25">
      <c r="A208" s="44">
        <v>5213</v>
      </c>
      <c r="B208" s="71" t="s">
        <v>217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  <c r="M208" s="156"/>
    </row>
    <row r="209" spans="1:13" hidden="1" x14ac:dyDescent="0.25">
      <c r="A209" s="44">
        <v>5214</v>
      </c>
      <c r="B209" s="71" t="s">
        <v>218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  <c r="M209" s="156"/>
    </row>
    <row r="210" spans="1:13" hidden="1" x14ac:dyDescent="0.25">
      <c r="A210" s="44">
        <v>5215</v>
      </c>
      <c r="B210" s="71" t="s">
        <v>219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  <c r="M210" s="156"/>
    </row>
    <row r="211" spans="1:13" ht="14.25" hidden="1" customHeight="1" x14ac:dyDescent="0.25">
      <c r="A211" s="44">
        <v>5216</v>
      </c>
      <c r="B211" s="71" t="s">
        <v>220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  <c r="M211" s="156"/>
    </row>
    <row r="212" spans="1:13" hidden="1" x14ac:dyDescent="0.25">
      <c r="A212" s="44">
        <v>5217</v>
      </c>
      <c r="B212" s="71" t="s">
        <v>221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  <c r="M212" s="156"/>
    </row>
    <row r="213" spans="1:13" hidden="1" x14ac:dyDescent="0.25">
      <c r="A213" s="44">
        <v>5218</v>
      </c>
      <c r="B213" s="71" t="s">
        <v>222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  <c r="M213" s="156"/>
    </row>
    <row r="214" spans="1:13" hidden="1" x14ac:dyDescent="0.25">
      <c r="A214" s="44">
        <v>5219</v>
      </c>
      <c r="B214" s="71" t="s">
        <v>223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  <c r="M214" s="156"/>
    </row>
    <row r="215" spans="1:13" ht="13.5" hidden="1" customHeight="1" x14ac:dyDescent="0.25">
      <c r="A215" s="159">
        <v>5220</v>
      </c>
      <c r="B215" s="71" t="s">
        <v>224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  <c r="M215" s="156"/>
    </row>
    <row r="216" spans="1:13" hidden="1" x14ac:dyDescent="0.25">
      <c r="A216" s="159">
        <v>5230</v>
      </c>
      <c r="B216" s="71" t="s">
        <v>225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hidden="1" x14ac:dyDescent="0.25">
      <c r="A217" s="44">
        <v>5231</v>
      </c>
      <c r="B217" s="71" t="s">
        <v>226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  <c r="M217" s="156"/>
    </row>
    <row r="218" spans="1:13" hidden="1" x14ac:dyDescent="0.25">
      <c r="A218" s="44">
        <v>5232</v>
      </c>
      <c r="B218" s="71" t="s">
        <v>227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  <c r="M218" s="156"/>
    </row>
    <row r="219" spans="1:13" hidden="1" x14ac:dyDescent="0.25">
      <c r="A219" s="44">
        <v>5233</v>
      </c>
      <c r="B219" s="71" t="s">
        <v>228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  <c r="M219" s="156"/>
    </row>
    <row r="220" spans="1:13" ht="24" hidden="1" x14ac:dyDescent="0.25">
      <c r="A220" s="44">
        <v>5234</v>
      </c>
      <c r="B220" s="71" t="s">
        <v>229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  <c r="M220" s="156"/>
    </row>
    <row r="221" spans="1:13" ht="14.25" hidden="1" customHeight="1" x14ac:dyDescent="0.25">
      <c r="A221" s="44">
        <v>5236</v>
      </c>
      <c r="B221" s="71" t="s">
        <v>230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  <c r="M221" s="156"/>
    </row>
    <row r="222" spans="1:13" ht="14.25" hidden="1" customHeight="1" x14ac:dyDescent="0.25">
      <c r="A222" s="44">
        <v>5237</v>
      </c>
      <c r="B222" s="71" t="s">
        <v>231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  <c r="M222" s="156"/>
    </row>
    <row r="223" spans="1:13" ht="24" hidden="1" x14ac:dyDescent="0.25">
      <c r="A223" s="44">
        <v>5238</v>
      </c>
      <c r="B223" s="71" t="s">
        <v>232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  <c r="M223" s="156"/>
    </row>
    <row r="224" spans="1:13" ht="24" hidden="1" x14ac:dyDescent="0.25">
      <c r="A224" s="44">
        <v>5239</v>
      </c>
      <c r="B224" s="71" t="s">
        <v>233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  <c r="M224" s="156"/>
    </row>
    <row r="225" spans="1:13" ht="24" hidden="1" x14ac:dyDescent="0.25">
      <c r="A225" s="159">
        <v>5240</v>
      </c>
      <c r="B225" s="71" t="s">
        <v>234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  <c r="M225" s="156"/>
    </row>
    <row r="226" spans="1:13" hidden="1" x14ac:dyDescent="0.25">
      <c r="A226" s="159">
        <v>5250</v>
      </c>
      <c r="B226" s="71" t="s">
        <v>235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  <c r="M226" s="156"/>
    </row>
    <row r="227" spans="1:13" hidden="1" x14ac:dyDescent="0.25">
      <c r="A227" s="159">
        <v>5260</v>
      </c>
      <c r="B227" s="71" t="s">
        <v>236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hidden="1" x14ac:dyDescent="0.25">
      <c r="A228" s="44">
        <v>5269</v>
      </c>
      <c r="B228" s="71" t="s">
        <v>237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  <c r="M228" s="156"/>
    </row>
    <row r="229" spans="1:13" ht="24" hidden="1" x14ac:dyDescent="0.25">
      <c r="A229" s="150">
        <v>5270</v>
      </c>
      <c r="B229" s="112" t="s">
        <v>238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  <c r="M229" s="156"/>
    </row>
    <row r="230" spans="1:13" hidden="1" x14ac:dyDescent="0.25">
      <c r="A230" s="142">
        <v>6000</v>
      </c>
      <c r="B230" s="142" t="s">
        <v>239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hidden="1" customHeight="1" x14ac:dyDescent="0.25">
      <c r="A231" s="192">
        <v>6200</v>
      </c>
      <c r="B231" s="183" t="s">
        <v>240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hidden="1" x14ac:dyDescent="0.25">
      <c r="A232" s="168">
        <v>6220</v>
      </c>
      <c r="B232" s="65" t="s">
        <v>241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  <c r="M232" s="156"/>
    </row>
    <row r="233" spans="1:13" hidden="1" x14ac:dyDescent="0.25">
      <c r="A233" s="159">
        <v>6230</v>
      </c>
      <c r="B233" s="71" t="s">
        <v>242</v>
      </c>
      <c r="C233" s="201">
        <f t="shared" si="23"/>
        <v>0</v>
      </c>
      <c r="D233" s="160">
        <f>SUM(D234)</f>
        <v>0</v>
      </c>
      <c r="E233" s="160">
        <f t="shared" ref="E233:L233" si="27">SUM(E234)</f>
        <v>0</v>
      </c>
      <c r="F233" s="160">
        <f t="shared" si="27"/>
        <v>0</v>
      </c>
      <c r="G233" s="161">
        <f t="shared" si="27"/>
        <v>0</v>
      </c>
      <c r="H233" s="208">
        <f t="shared" si="24"/>
        <v>0</v>
      </c>
      <c r="I233" s="160">
        <f t="shared" si="27"/>
        <v>0</v>
      </c>
      <c r="J233" s="160">
        <f t="shared" si="27"/>
        <v>0</v>
      </c>
      <c r="K233" s="160">
        <f t="shared" si="27"/>
        <v>0</v>
      </c>
      <c r="L233" s="162">
        <f t="shared" si="27"/>
        <v>0</v>
      </c>
    </row>
    <row r="234" spans="1:13" ht="24" hidden="1" x14ac:dyDescent="0.25">
      <c r="A234" s="44">
        <v>6239</v>
      </c>
      <c r="B234" s="65" t="s">
        <v>243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  <c r="M234" s="156"/>
    </row>
    <row r="235" spans="1:13" ht="24" hidden="1" x14ac:dyDescent="0.25">
      <c r="A235" s="159">
        <v>6240</v>
      </c>
      <c r="B235" s="71" t="s">
        <v>244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hidden="1" x14ac:dyDescent="0.25">
      <c r="A236" s="44">
        <v>6241</v>
      </c>
      <c r="B236" s="71" t="s">
        <v>245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  <c r="M236" s="156"/>
    </row>
    <row r="237" spans="1:13" hidden="1" x14ac:dyDescent="0.25">
      <c r="A237" s="44">
        <v>6242</v>
      </c>
      <c r="B237" s="71" t="s">
        <v>246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  <c r="M237" s="156"/>
    </row>
    <row r="238" spans="1:13" ht="25.5" hidden="1" customHeight="1" x14ac:dyDescent="0.25">
      <c r="A238" s="159">
        <v>6250</v>
      </c>
      <c r="B238" s="71" t="s">
        <v>247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hidden="1" customHeight="1" x14ac:dyDescent="0.25">
      <c r="A239" s="44">
        <v>6252</v>
      </c>
      <c r="B239" s="71" t="s">
        <v>248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  <c r="M239" s="156"/>
    </row>
    <row r="240" spans="1:13" ht="14.25" hidden="1" customHeight="1" x14ac:dyDescent="0.25">
      <c r="A240" s="44">
        <v>6253</v>
      </c>
      <c r="B240" s="71" t="s">
        <v>249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  <c r="M240" s="156"/>
    </row>
    <row r="241" spans="1:13" ht="24" hidden="1" x14ac:dyDescent="0.25">
      <c r="A241" s="44">
        <v>6254</v>
      </c>
      <c r="B241" s="71" t="s">
        <v>250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  <c r="M241" s="156"/>
    </row>
    <row r="242" spans="1:13" ht="24" hidden="1" x14ac:dyDescent="0.25">
      <c r="A242" s="44">
        <v>6255</v>
      </c>
      <c r="B242" s="71" t="s">
        <v>251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  <c r="M242" s="156"/>
    </row>
    <row r="243" spans="1:13" hidden="1" x14ac:dyDescent="0.25">
      <c r="A243" s="44">
        <v>6259</v>
      </c>
      <c r="B243" s="71" t="s">
        <v>252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  <c r="M243" s="156"/>
    </row>
    <row r="244" spans="1:13" ht="24" hidden="1" x14ac:dyDescent="0.25">
      <c r="A244" s="159">
        <v>6260</v>
      </c>
      <c r="B244" s="71" t="s">
        <v>253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  <c r="M244" s="156"/>
    </row>
    <row r="245" spans="1:13" hidden="1" x14ac:dyDescent="0.25">
      <c r="A245" s="159">
        <v>6270</v>
      </c>
      <c r="B245" s="71" t="s">
        <v>254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  <c r="M245" s="156"/>
    </row>
    <row r="246" spans="1:13" ht="24" hidden="1" x14ac:dyDescent="0.25">
      <c r="A246" s="168">
        <v>6290</v>
      </c>
      <c r="B246" s="65" t="s">
        <v>255</v>
      </c>
      <c r="C246" s="209">
        <f t="shared" si="23"/>
        <v>0</v>
      </c>
      <c r="D246" s="169">
        <f>SUM(D247:D250)</f>
        <v>0</v>
      </c>
      <c r="E246" s="169">
        <f t="shared" ref="E246:G246" si="28">SUM(E247:E250)</f>
        <v>0</v>
      </c>
      <c r="F246" s="169">
        <f t="shared" si="28"/>
        <v>0</v>
      </c>
      <c r="G246" s="210">
        <f t="shared" si="28"/>
        <v>0</v>
      </c>
      <c r="H246" s="209">
        <f t="shared" si="24"/>
        <v>0</v>
      </c>
      <c r="I246" s="169">
        <f>SUM(I247:I250)</f>
        <v>0</v>
      </c>
      <c r="J246" s="169">
        <f t="shared" ref="J246:L246" si="29">SUM(J247:J250)</f>
        <v>0</v>
      </c>
      <c r="K246" s="169">
        <f t="shared" si="29"/>
        <v>0</v>
      </c>
      <c r="L246" s="186">
        <f t="shared" si="29"/>
        <v>0</v>
      </c>
    </row>
    <row r="247" spans="1:13" hidden="1" x14ac:dyDescent="0.25">
      <c r="A247" s="44">
        <v>6291</v>
      </c>
      <c r="B247" s="71" t="s">
        <v>256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  <c r="M247" s="156"/>
    </row>
    <row r="248" spans="1:13" hidden="1" x14ac:dyDescent="0.25">
      <c r="A248" s="44">
        <v>6292</v>
      </c>
      <c r="B248" s="71" t="s">
        <v>257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  <c r="M248" s="156"/>
    </row>
    <row r="249" spans="1:13" ht="72" hidden="1" x14ac:dyDescent="0.25">
      <c r="A249" s="44">
        <v>6296</v>
      </c>
      <c r="B249" s="71" t="s">
        <v>258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  <c r="M249" s="156"/>
    </row>
    <row r="250" spans="1:13" ht="39.75" hidden="1" customHeight="1" x14ac:dyDescent="0.25">
      <c r="A250" s="44">
        <v>6299</v>
      </c>
      <c r="B250" s="71" t="s">
        <v>259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  <c r="M250" s="156"/>
    </row>
    <row r="251" spans="1:13" hidden="1" x14ac:dyDescent="0.25">
      <c r="A251" s="56">
        <v>6300</v>
      </c>
      <c r="B251" s="147" t="s">
        <v>260</v>
      </c>
      <c r="C251" s="184">
        <f t="shared" si="23"/>
        <v>0</v>
      </c>
      <c r="D251" s="63">
        <f>SUM(D252,D257,D258)</f>
        <v>0</v>
      </c>
      <c r="E251" s="63">
        <f t="shared" ref="E251:G251" si="30">SUM(E252,E257,E258)</f>
        <v>0</v>
      </c>
      <c r="F251" s="63">
        <f t="shared" si="30"/>
        <v>0</v>
      </c>
      <c r="G251" s="63">
        <f t="shared" si="30"/>
        <v>0</v>
      </c>
      <c r="H251" s="57">
        <f t="shared" si="24"/>
        <v>0</v>
      </c>
      <c r="I251" s="63">
        <f>SUM(I252,I257,I258)</f>
        <v>0</v>
      </c>
      <c r="J251" s="63">
        <f t="shared" ref="J251:L251" si="31">SUM(J252,J257,J258)</f>
        <v>0</v>
      </c>
      <c r="K251" s="63">
        <f t="shared" si="31"/>
        <v>0</v>
      </c>
      <c r="L251" s="172">
        <f t="shared" si="31"/>
        <v>0</v>
      </c>
    </row>
    <row r="252" spans="1:13" ht="24" hidden="1" x14ac:dyDescent="0.25">
      <c r="A252" s="168">
        <v>6320</v>
      </c>
      <c r="B252" s="65" t="s">
        <v>261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2">SUM(F253:F256)</f>
        <v>0</v>
      </c>
      <c r="G252" s="212">
        <f t="shared" si="32"/>
        <v>0</v>
      </c>
      <c r="H252" s="209">
        <f t="shared" si="24"/>
        <v>0</v>
      </c>
      <c r="I252" s="169">
        <f>SUM(I253:I256)</f>
        <v>0</v>
      </c>
      <c r="J252" s="169">
        <f t="shared" ref="J252:L252" si="33">SUM(J253:J256)</f>
        <v>0</v>
      </c>
      <c r="K252" s="169">
        <f t="shared" si="33"/>
        <v>0</v>
      </c>
      <c r="L252" s="213">
        <f t="shared" si="33"/>
        <v>0</v>
      </c>
    </row>
    <row r="253" spans="1:13" hidden="1" x14ac:dyDescent="0.25">
      <c r="A253" s="44">
        <v>6322</v>
      </c>
      <c r="B253" s="71" t="s">
        <v>262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  <c r="M253" s="156"/>
    </row>
    <row r="254" spans="1:13" ht="24" hidden="1" x14ac:dyDescent="0.25">
      <c r="A254" s="44">
        <v>6323</v>
      </c>
      <c r="B254" s="71" t="s">
        <v>263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  <c r="M254" s="156"/>
    </row>
    <row r="255" spans="1:13" ht="24" hidden="1" x14ac:dyDescent="0.25">
      <c r="A255" s="44">
        <v>6324</v>
      </c>
      <c r="B255" s="71" t="s">
        <v>264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  <c r="M255" s="156"/>
    </row>
    <row r="256" spans="1:13" hidden="1" x14ac:dyDescent="0.25">
      <c r="A256" s="38">
        <v>6329</v>
      </c>
      <c r="B256" s="65" t="s">
        <v>265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  <c r="M256" s="156"/>
    </row>
    <row r="257" spans="1:13" ht="24" hidden="1" x14ac:dyDescent="0.25">
      <c r="A257" s="215">
        <v>6330</v>
      </c>
      <c r="B257" s="216" t="s">
        <v>266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  <c r="M257" s="156"/>
    </row>
    <row r="258" spans="1:13" hidden="1" x14ac:dyDescent="0.25">
      <c r="A258" s="159">
        <v>6360</v>
      </c>
      <c r="B258" s="71" t="s">
        <v>267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  <c r="M258" s="156"/>
    </row>
    <row r="259" spans="1:13" ht="36" hidden="1" x14ac:dyDescent="0.25">
      <c r="A259" s="56">
        <v>6400</v>
      </c>
      <c r="B259" s="147" t="s">
        <v>268</v>
      </c>
      <c r="C259" s="184">
        <f>SUM(D259:G259)</f>
        <v>0</v>
      </c>
      <c r="D259" s="63">
        <f>SUM(D260,D264)</f>
        <v>0</v>
      </c>
      <c r="E259" s="63">
        <f t="shared" ref="E259:G259" si="34">SUM(E260,E264)</f>
        <v>0</v>
      </c>
      <c r="F259" s="63">
        <f t="shared" si="34"/>
        <v>0</v>
      </c>
      <c r="G259" s="63">
        <f t="shared" si="34"/>
        <v>0</v>
      </c>
      <c r="H259" s="57">
        <f>SUM(I259:L259)</f>
        <v>0</v>
      </c>
      <c r="I259" s="63">
        <f>SUM(I260,I264)</f>
        <v>0</v>
      </c>
      <c r="J259" s="63">
        <f t="shared" ref="J259:L259" si="35">SUM(J260,J264)</f>
        <v>0</v>
      </c>
      <c r="K259" s="63">
        <f t="shared" si="35"/>
        <v>0</v>
      </c>
      <c r="L259" s="172">
        <f t="shared" si="35"/>
        <v>0</v>
      </c>
    </row>
    <row r="260" spans="1:13" ht="24" hidden="1" x14ac:dyDescent="0.25">
      <c r="A260" s="168">
        <v>6410</v>
      </c>
      <c r="B260" s="65" t="s">
        <v>269</v>
      </c>
      <c r="C260" s="205">
        <f t="shared" si="23"/>
        <v>0</v>
      </c>
      <c r="D260" s="169">
        <f>SUM(D261:D263)</f>
        <v>0</v>
      </c>
      <c r="E260" s="169">
        <f t="shared" ref="E260:G260" si="36">SUM(E261:E263)</f>
        <v>0</v>
      </c>
      <c r="F260" s="169">
        <f t="shared" si="36"/>
        <v>0</v>
      </c>
      <c r="G260" s="217">
        <f t="shared" si="36"/>
        <v>0</v>
      </c>
      <c r="H260" s="205">
        <f t="shared" si="24"/>
        <v>0</v>
      </c>
      <c r="I260" s="169">
        <f>SUM(I261:I263)</f>
        <v>0</v>
      </c>
      <c r="J260" s="169">
        <f t="shared" ref="J260:L260" si="37">SUM(J261:J263)</f>
        <v>0</v>
      </c>
      <c r="K260" s="169">
        <f t="shared" si="37"/>
        <v>0</v>
      </c>
      <c r="L260" s="180">
        <f t="shared" si="37"/>
        <v>0</v>
      </c>
    </row>
    <row r="261" spans="1:13" hidden="1" x14ac:dyDescent="0.25">
      <c r="A261" s="44">
        <v>6411</v>
      </c>
      <c r="B261" s="174" t="s">
        <v>270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  <c r="M261" s="156"/>
    </row>
    <row r="262" spans="1:13" ht="36" hidden="1" x14ac:dyDescent="0.25">
      <c r="A262" s="44">
        <v>6412</v>
      </c>
      <c r="B262" s="71" t="s">
        <v>271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  <c r="M262" s="156"/>
    </row>
    <row r="263" spans="1:13" ht="36" hidden="1" x14ac:dyDescent="0.25">
      <c r="A263" s="44">
        <v>6419</v>
      </c>
      <c r="B263" s="71" t="s">
        <v>272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  <c r="M263" s="156"/>
    </row>
    <row r="264" spans="1:13" ht="48" hidden="1" x14ac:dyDescent="0.25">
      <c r="A264" s="159">
        <v>6420</v>
      </c>
      <c r="B264" s="71" t="s">
        <v>273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ht="36" hidden="1" x14ac:dyDescent="0.25">
      <c r="A265" s="44">
        <v>6421</v>
      </c>
      <c r="B265" s="71" t="s">
        <v>274</v>
      </c>
      <c r="C265" s="201">
        <f t="shared" ref="C265:C288" si="38">SUM(D265:G265)</f>
        <v>0</v>
      </c>
      <c r="D265" s="74"/>
      <c r="E265" s="74"/>
      <c r="F265" s="74"/>
      <c r="G265" s="157"/>
      <c r="H265" s="208">
        <f t="shared" ref="H265:H288" si="39">SUM(I265:L265)</f>
        <v>0</v>
      </c>
      <c r="I265" s="74"/>
      <c r="J265" s="74"/>
      <c r="K265" s="74"/>
      <c r="L265" s="158"/>
      <c r="M265" s="156"/>
    </row>
    <row r="266" spans="1:13" hidden="1" x14ac:dyDescent="0.25">
      <c r="A266" s="44">
        <v>6422</v>
      </c>
      <c r="B266" s="71" t="s">
        <v>275</v>
      </c>
      <c r="C266" s="201">
        <f t="shared" si="38"/>
        <v>0</v>
      </c>
      <c r="D266" s="74"/>
      <c r="E266" s="74"/>
      <c r="F266" s="74"/>
      <c r="G266" s="157"/>
      <c r="H266" s="208">
        <f t="shared" si="39"/>
        <v>0</v>
      </c>
      <c r="I266" s="74"/>
      <c r="J266" s="74"/>
      <c r="K266" s="74"/>
      <c r="L266" s="158"/>
      <c r="M266" s="156"/>
    </row>
    <row r="267" spans="1:13" ht="13.5" hidden="1" customHeight="1" x14ac:dyDescent="0.25">
      <c r="A267" s="44">
        <v>6423</v>
      </c>
      <c r="B267" s="71" t="s">
        <v>276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  <c r="M267" s="156"/>
    </row>
    <row r="268" spans="1:13" ht="36" hidden="1" x14ac:dyDescent="0.25">
      <c r="A268" s="44">
        <v>6424</v>
      </c>
      <c r="B268" s="71" t="s">
        <v>277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19"/>
    </row>
    <row r="269" spans="1:13" ht="48" hidden="1" x14ac:dyDescent="0.25">
      <c r="A269" s="220">
        <v>7000</v>
      </c>
      <c r="B269" s="220" t="s">
        <v>278</v>
      </c>
      <c r="C269" s="221">
        <f>SUM(D269:G269)</f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9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hidden="1" x14ac:dyDescent="0.25">
      <c r="A270" s="56">
        <v>7200</v>
      </c>
      <c r="B270" s="147" t="s">
        <v>279</v>
      </c>
      <c r="C270" s="184">
        <f t="shared" si="38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9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hidden="1" x14ac:dyDescent="0.25">
      <c r="A271" s="168">
        <v>7210</v>
      </c>
      <c r="B271" s="65" t="s">
        <v>280</v>
      </c>
      <c r="C271" s="205">
        <f t="shared" si="38"/>
        <v>0</v>
      </c>
      <c r="D271" s="68"/>
      <c r="E271" s="68"/>
      <c r="F271" s="68"/>
      <c r="G271" s="154"/>
      <c r="H271" s="66">
        <f t="shared" si="39"/>
        <v>0</v>
      </c>
      <c r="I271" s="68"/>
      <c r="J271" s="68"/>
      <c r="K271" s="68"/>
      <c r="L271" s="155"/>
      <c r="M271" s="156"/>
    </row>
    <row r="272" spans="1:13" s="225" customFormat="1" ht="24" hidden="1" x14ac:dyDescent="0.25">
      <c r="A272" s="159">
        <v>7220</v>
      </c>
      <c r="B272" s="71" t="s">
        <v>281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hidden="1" x14ac:dyDescent="0.25">
      <c r="A273" s="44">
        <v>7221</v>
      </c>
      <c r="B273" s="71" t="s">
        <v>282</v>
      </c>
      <c r="C273" s="201">
        <f>SUM(D273:G273)</f>
        <v>0</v>
      </c>
      <c r="D273" s="74"/>
      <c r="E273" s="74"/>
      <c r="F273" s="74"/>
      <c r="G273" s="157"/>
      <c r="H273" s="72">
        <f t="shared" si="39"/>
        <v>0</v>
      </c>
      <c r="I273" s="74"/>
      <c r="J273" s="74"/>
      <c r="K273" s="74"/>
      <c r="L273" s="158"/>
      <c r="M273" s="219"/>
    </row>
    <row r="274" spans="1:13" s="225" customFormat="1" ht="36" hidden="1" x14ac:dyDescent="0.25">
      <c r="A274" s="44">
        <v>7222</v>
      </c>
      <c r="B274" s="71" t="s">
        <v>283</v>
      </c>
      <c r="C274" s="201">
        <f t="shared" si="38"/>
        <v>0</v>
      </c>
      <c r="D274" s="74"/>
      <c r="E274" s="74"/>
      <c r="F274" s="74"/>
      <c r="G274" s="157"/>
      <c r="H274" s="72">
        <f t="shared" si="39"/>
        <v>0</v>
      </c>
      <c r="I274" s="74"/>
      <c r="J274" s="74"/>
      <c r="K274" s="74"/>
      <c r="L274" s="158"/>
      <c r="M274" s="219"/>
    </row>
    <row r="275" spans="1:13" ht="24" hidden="1" x14ac:dyDescent="0.25">
      <c r="A275" s="159">
        <v>7230</v>
      </c>
      <c r="B275" s="71" t="s">
        <v>284</v>
      </c>
      <c r="C275" s="201">
        <f t="shared" si="38"/>
        <v>0</v>
      </c>
      <c r="D275" s="74"/>
      <c r="E275" s="74"/>
      <c r="F275" s="74"/>
      <c r="G275" s="157"/>
      <c r="H275" s="72">
        <f t="shared" si="39"/>
        <v>0</v>
      </c>
      <c r="I275" s="74"/>
      <c r="J275" s="74"/>
      <c r="K275" s="74"/>
      <c r="L275" s="158"/>
      <c r="M275" s="156"/>
    </row>
    <row r="276" spans="1:13" ht="24" hidden="1" x14ac:dyDescent="0.25">
      <c r="A276" s="159">
        <v>7240</v>
      </c>
      <c r="B276" s="71" t="s">
        <v>285</v>
      </c>
      <c r="C276" s="201">
        <f t="shared" si="38"/>
        <v>0</v>
      </c>
      <c r="D276" s="160">
        <f>SUM(D277:D279)</f>
        <v>0</v>
      </c>
      <c r="E276" s="160">
        <f t="shared" ref="E276:G276" si="40">SUM(E277:E279)</f>
        <v>0</v>
      </c>
      <c r="F276" s="160">
        <f t="shared" si="40"/>
        <v>0</v>
      </c>
      <c r="G276" s="161">
        <f t="shared" si="40"/>
        <v>0</v>
      </c>
      <c r="H276" s="72">
        <f t="shared" si="39"/>
        <v>0</v>
      </c>
      <c r="I276" s="160">
        <f t="shared" ref="I276:L276" si="41">SUM(I277:I279)</f>
        <v>0</v>
      </c>
      <c r="J276" s="160">
        <f t="shared" si="41"/>
        <v>0</v>
      </c>
      <c r="K276" s="160">
        <f>SUM(K277:K279)</f>
        <v>0</v>
      </c>
      <c r="L276" s="162">
        <f t="shared" si="41"/>
        <v>0</v>
      </c>
    </row>
    <row r="277" spans="1:13" ht="48" hidden="1" x14ac:dyDescent="0.25">
      <c r="A277" s="44">
        <v>7245</v>
      </c>
      <c r="B277" s="71" t="s">
        <v>286</v>
      </c>
      <c r="C277" s="201">
        <f t="shared" si="38"/>
        <v>0</v>
      </c>
      <c r="D277" s="74"/>
      <c r="E277" s="74"/>
      <c r="F277" s="74"/>
      <c r="G277" s="157"/>
      <c r="H277" s="72">
        <f t="shared" si="39"/>
        <v>0</v>
      </c>
      <c r="I277" s="74"/>
      <c r="J277" s="74"/>
      <c r="K277" s="74"/>
      <c r="L277" s="158"/>
      <c r="M277" s="156"/>
    </row>
    <row r="278" spans="1:13" ht="84.75" hidden="1" customHeight="1" x14ac:dyDescent="0.25">
      <c r="A278" s="44">
        <v>7246</v>
      </c>
      <c r="B278" s="71" t="s">
        <v>287</v>
      </c>
      <c r="C278" s="201">
        <f t="shared" si="38"/>
        <v>0</v>
      </c>
      <c r="D278" s="74"/>
      <c r="E278" s="74"/>
      <c r="F278" s="74"/>
      <c r="G278" s="157"/>
      <c r="H278" s="72">
        <f t="shared" si="39"/>
        <v>0</v>
      </c>
      <c r="I278" s="74"/>
      <c r="J278" s="74"/>
      <c r="K278" s="74"/>
      <c r="L278" s="158"/>
      <c r="M278" s="156"/>
    </row>
    <row r="279" spans="1:13" ht="36" hidden="1" x14ac:dyDescent="0.25">
      <c r="A279" s="44">
        <v>7247</v>
      </c>
      <c r="B279" s="71" t="s">
        <v>288</v>
      </c>
      <c r="C279" s="201">
        <f t="shared" si="38"/>
        <v>0</v>
      </c>
      <c r="D279" s="74"/>
      <c r="E279" s="74"/>
      <c r="F279" s="74"/>
      <c r="G279" s="157"/>
      <c r="H279" s="72">
        <f t="shared" si="39"/>
        <v>0</v>
      </c>
      <c r="I279" s="74"/>
      <c r="J279" s="74"/>
      <c r="K279" s="74"/>
      <c r="L279" s="158"/>
      <c r="M279" s="156"/>
    </row>
    <row r="280" spans="1:13" ht="24" hidden="1" x14ac:dyDescent="0.25">
      <c r="A280" s="168">
        <v>7260</v>
      </c>
      <c r="B280" s="65" t="s">
        <v>289</v>
      </c>
      <c r="C280" s="205">
        <f t="shared" si="38"/>
        <v>0</v>
      </c>
      <c r="D280" s="68"/>
      <c r="E280" s="68"/>
      <c r="F280" s="68"/>
      <c r="G280" s="154"/>
      <c r="H280" s="66">
        <f t="shared" si="39"/>
        <v>0</v>
      </c>
      <c r="I280" s="68"/>
      <c r="J280" s="68"/>
      <c r="K280" s="68"/>
      <c r="L280" s="155"/>
      <c r="M280" s="156"/>
    </row>
    <row r="281" spans="1:13" hidden="1" x14ac:dyDescent="0.25">
      <c r="A281" s="108">
        <v>7700</v>
      </c>
      <c r="B281" s="85" t="s">
        <v>290</v>
      </c>
      <c r="C281" s="86">
        <f t="shared" si="38"/>
        <v>0</v>
      </c>
      <c r="D281" s="226">
        <f>D282</f>
        <v>0</v>
      </c>
      <c r="E281" s="226">
        <f t="shared" ref="E281:G281" si="42">E282</f>
        <v>0</v>
      </c>
      <c r="F281" s="226">
        <f t="shared" si="42"/>
        <v>0</v>
      </c>
      <c r="G281" s="227">
        <f t="shared" si="42"/>
        <v>0</v>
      </c>
      <c r="H281" s="86">
        <f t="shared" si="39"/>
        <v>0</v>
      </c>
      <c r="I281" s="226">
        <f t="shared" ref="I281:L281" si="43">I282</f>
        <v>0</v>
      </c>
      <c r="J281" s="226">
        <f t="shared" si="43"/>
        <v>0</v>
      </c>
      <c r="K281" s="226">
        <f t="shared" si="43"/>
        <v>0</v>
      </c>
      <c r="L281" s="228">
        <f t="shared" si="43"/>
        <v>0</v>
      </c>
    </row>
    <row r="282" spans="1:13" hidden="1" x14ac:dyDescent="0.25">
      <c r="A282" s="150">
        <v>7720</v>
      </c>
      <c r="B282" s="65" t="s">
        <v>291</v>
      </c>
      <c r="C282" s="79">
        <f t="shared" si="38"/>
        <v>0</v>
      </c>
      <c r="D282" s="81"/>
      <c r="E282" s="81"/>
      <c r="F282" s="81"/>
      <c r="G282" s="229"/>
      <c r="H282" s="79">
        <f t="shared" si="39"/>
        <v>0</v>
      </c>
      <c r="I282" s="81"/>
      <c r="J282" s="81"/>
      <c r="K282" s="81"/>
      <c r="L282" s="230"/>
      <c r="M282" s="156"/>
    </row>
    <row r="283" spans="1:13" hidden="1" x14ac:dyDescent="0.25">
      <c r="A283" s="231">
        <v>9000</v>
      </c>
      <c r="B283" s="232" t="s">
        <v>292</v>
      </c>
      <c r="C283" s="233">
        <f t="shared" si="38"/>
        <v>0</v>
      </c>
      <c r="D283" s="272">
        <f>D284</f>
        <v>0</v>
      </c>
      <c r="E283" s="272">
        <f t="shared" ref="E283:G284" si="44">E284</f>
        <v>0</v>
      </c>
      <c r="F283" s="272">
        <f t="shared" si="44"/>
        <v>0</v>
      </c>
      <c r="G283" s="273">
        <f t="shared" si="44"/>
        <v>0</v>
      </c>
      <c r="H283" s="236">
        <f t="shared" si="39"/>
        <v>0</v>
      </c>
      <c r="I283" s="272">
        <f t="shared" ref="I283:L284" si="45">I284</f>
        <v>0</v>
      </c>
      <c r="J283" s="272">
        <f>J284</f>
        <v>0</v>
      </c>
      <c r="K283" s="272">
        <f t="shared" si="45"/>
        <v>0</v>
      </c>
      <c r="L283" s="274">
        <f t="shared" si="45"/>
        <v>0</v>
      </c>
    </row>
    <row r="284" spans="1:13" ht="24" hidden="1" x14ac:dyDescent="0.25">
      <c r="A284" s="238">
        <v>9200</v>
      </c>
      <c r="B284" s="71" t="s">
        <v>293</v>
      </c>
      <c r="C284" s="202">
        <f t="shared" si="38"/>
        <v>0</v>
      </c>
      <c r="D284" s="151">
        <f>D285</f>
        <v>0</v>
      </c>
      <c r="E284" s="151">
        <f t="shared" si="44"/>
        <v>0</v>
      </c>
      <c r="F284" s="151">
        <f t="shared" si="44"/>
        <v>0</v>
      </c>
      <c r="G284" s="152">
        <f t="shared" si="44"/>
        <v>0</v>
      </c>
      <c r="H284" s="117">
        <f t="shared" si="39"/>
        <v>0</v>
      </c>
      <c r="I284" s="151">
        <f t="shared" si="45"/>
        <v>0</v>
      </c>
      <c r="J284" s="151">
        <f t="shared" si="45"/>
        <v>0</v>
      </c>
      <c r="K284" s="151">
        <f t="shared" si="45"/>
        <v>0</v>
      </c>
      <c r="L284" s="153">
        <f t="shared" si="45"/>
        <v>0</v>
      </c>
    </row>
    <row r="285" spans="1:13" ht="24" hidden="1" x14ac:dyDescent="0.25">
      <c r="A285" s="239">
        <v>9230</v>
      </c>
      <c r="B285" s="71" t="s">
        <v>294</v>
      </c>
      <c r="C285" s="202">
        <f t="shared" si="38"/>
        <v>0</v>
      </c>
      <c r="D285" s="163"/>
      <c r="E285" s="163"/>
      <c r="F285" s="163"/>
      <c r="G285" s="164"/>
      <c r="H285" s="117">
        <f t="shared" si="39"/>
        <v>0</v>
      </c>
      <c r="I285" s="163"/>
      <c r="J285" s="163"/>
      <c r="K285" s="163"/>
      <c r="L285" s="165"/>
      <c r="M285" s="156"/>
    </row>
    <row r="286" spans="1:13" hidden="1" x14ac:dyDescent="0.25">
      <c r="A286" s="174"/>
      <c r="B286" s="71" t="s">
        <v>295</v>
      </c>
      <c r="C286" s="201">
        <f t="shared" si="38"/>
        <v>0</v>
      </c>
      <c r="D286" s="160">
        <f>SUM(D287:D288)</f>
        <v>0</v>
      </c>
      <c r="E286" s="160">
        <f>SUM(E287:E288)</f>
        <v>0</v>
      </c>
      <c r="F286" s="160">
        <f>SUM(F287:F288)</f>
        <v>0</v>
      </c>
      <c r="G286" s="161">
        <f>SUM(G287:G288)</f>
        <v>0</v>
      </c>
      <c r="H286" s="72">
        <f t="shared" si="39"/>
        <v>0</v>
      </c>
      <c r="I286" s="160">
        <f>SUM(I287:I288)</f>
        <v>0</v>
      </c>
      <c r="J286" s="160">
        <f>SUM(J287:J288)</f>
        <v>0</v>
      </c>
      <c r="K286" s="160">
        <f>SUM(K287:K288)</f>
        <v>0</v>
      </c>
      <c r="L286" s="162">
        <f>SUM(L287:L288)</f>
        <v>0</v>
      </c>
    </row>
    <row r="287" spans="1:13" hidden="1" x14ac:dyDescent="0.25">
      <c r="A287" s="174" t="s">
        <v>296</v>
      </c>
      <c r="B287" s="44" t="s">
        <v>297</v>
      </c>
      <c r="C287" s="201">
        <f t="shared" si="38"/>
        <v>0</v>
      </c>
      <c r="D287" s="74"/>
      <c r="E287" s="74"/>
      <c r="F287" s="74"/>
      <c r="G287" s="157"/>
      <c r="H287" s="72">
        <f t="shared" si="39"/>
        <v>0</v>
      </c>
      <c r="I287" s="74"/>
      <c r="J287" s="74"/>
      <c r="K287" s="74"/>
      <c r="L287" s="158"/>
      <c r="M287" s="156"/>
    </row>
    <row r="288" spans="1:13" ht="24" hidden="1" x14ac:dyDescent="0.25">
      <c r="A288" s="174" t="s">
        <v>298</v>
      </c>
      <c r="B288" s="240" t="s">
        <v>299</v>
      </c>
      <c r="C288" s="205">
        <f t="shared" si="38"/>
        <v>0</v>
      </c>
      <c r="D288" s="68"/>
      <c r="E288" s="68"/>
      <c r="F288" s="68"/>
      <c r="G288" s="154"/>
      <c r="H288" s="66">
        <f t="shared" si="39"/>
        <v>0</v>
      </c>
      <c r="I288" s="68"/>
      <c r="J288" s="68"/>
      <c r="K288" s="68"/>
      <c r="L288" s="155"/>
      <c r="M288" s="156"/>
    </row>
    <row r="289" spans="1:12" ht="12.75" thickBot="1" x14ac:dyDescent="0.3">
      <c r="A289" s="241"/>
      <c r="B289" s="241" t="s">
        <v>300</v>
      </c>
      <c r="C289" s="242">
        <f>SUM(C286,C269,C230,C195,C187,C173,C75,C53,C283)</f>
        <v>35000</v>
      </c>
      <c r="D289" s="242">
        <f t="shared" ref="D289:L289" si="46">SUM(D286,D269,D230,D195,D187,D173,D75,D53,D283)</f>
        <v>35000</v>
      </c>
      <c r="E289" s="242">
        <f t="shared" si="46"/>
        <v>0</v>
      </c>
      <c r="F289" s="242">
        <f t="shared" si="46"/>
        <v>0</v>
      </c>
      <c r="G289" s="243">
        <f t="shared" si="46"/>
        <v>0</v>
      </c>
      <c r="H289" s="244">
        <f t="shared" si="46"/>
        <v>35000</v>
      </c>
      <c r="I289" s="242">
        <f t="shared" si="46"/>
        <v>35000</v>
      </c>
      <c r="J289" s="242">
        <f t="shared" si="46"/>
        <v>0</v>
      </c>
      <c r="K289" s="242">
        <f t="shared" si="46"/>
        <v>0</v>
      </c>
      <c r="L289" s="245">
        <f t="shared" si="46"/>
        <v>0</v>
      </c>
    </row>
    <row r="290" spans="1:12" s="24" customFormat="1" ht="13.5" hidden="1" thickTop="1" thickBot="1" x14ac:dyDescent="0.3">
      <c r="A290" s="289" t="s">
        <v>301</v>
      </c>
      <c r="B290" s="290"/>
      <c r="C290" s="246">
        <f>SUM(D290:G290)</f>
        <v>0</v>
      </c>
      <c r="D290" s="247">
        <f>SUM(D24,D25,D41)-D51</f>
        <v>0</v>
      </c>
      <c r="E290" s="247">
        <f>SUM(E24,E25,E41)-E51</f>
        <v>0</v>
      </c>
      <c r="F290" s="247">
        <f>(F26+F43)-F51</f>
        <v>0</v>
      </c>
      <c r="G290" s="248">
        <f>G45-G51</f>
        <v>0</v>
      </c>
      <c r="H290" s="246">
        <f>SUM(I290:L290)</f>
        <v>0</v>
      </c>
      <c r="I290" s="247">
        <f>SUM(I24,I25,I41)-I51</f>
        <v>0</v>
      </c>
      <c r="J290" s="247">
        <f>SUM(J24,J25,J41)-J51</f>
        <v>0</v>
      </c>
      <c r="K290" s="247">
        <f>(K26+K43)-K51</f>
        <v>0</v>
      </c>
      <c r="L290" s="249">
        <f>L45-L51</f>
        <v>0</v>
      </c>
    </row>
    <row r="291" spans="1:12" s="24" customFormat="1" ht="12.75" hidden="1" thickTop="1" x14ac:dyDescent="0.25">
      <c r="A291" s="277" t="s">
        <v>302</v>
      </c>
      <c r="B291" s="278"/>
      <c r="C291" s="250">
        <f t="shared" ref="C291:L291" si="47">SUM(C292,C293)-C300+C301</f>
        <v>0</v>
      </c>
      <c r="D291" s="251">
        <f t="shared" si="47"/>
        <v>0</v>
      </c>
      <c r="E291" s="251">
        <f t="shared" si="47"/>
        <v>0</v>
      </c>
      <c r="F291" s="251">
        <f t="shared" si="47"/>
        <v>0</v>
      </c>
      <c r="G291" s="252">
        <f t="shared" si="47"/>
        <v>0</v>
      </c>
      <c r="H291" s="253">
        <f t="shared" si="47"/>
        <v>0</v>
      </c>
      <c r="I291" s="251">
        <f t="shared" si="47"/>
        <v>0</v>
      </c>
      <c r="J291" s="251">
        <f t="shared" si="47"/>
        <v>0</v>
      </c>
      <c r="K291" s="251">
        <f t="shared" si="47"/>
        <v>0</v>
      </c>
      <c r="L291" s="254">
        <f t="shared" si="47"/>
        <v>0</v>
      </c>
    </row>
    <row r="292" spans="1:12" s="24" customFormat="1" ht="13.5" hidden="1" thickTop="1" thickBot="1" x14ac:dyDescent="0.3">
      <c r="A292" s="126" t="s">
        <v>303</v>
      </c>
      <c r="B292" s="126" t="s">
        <v>304</v>
      </c>
      <c r="C292" s="255">
        <f t="shared" ref="C292:L292" si="48">C21-C286</f>
        <v>0</v>
      </c>
      <c r="D292" s="128">
        <f t="shared" si="48"/>
        <v>0</v>
      </c>
      <c r="E292" s="128">
        <f t="shared" si="48"/>
        <v>0</v>
      </c>
      <c r="F292" s="128">
        <f t="shared" si="48"/>
        <v>0</v>
      </c>
      <c r="G292" s="129">
        <f t="shared" si="48"/>
        <v>0</v>
      </c>
      <c r="H292" s="256">
        <f t="shared" si="48"/>
        <v>0</v>
      </c>
      <c r="I292" s="128">
        <f t="shared" si="48"/>
        <v>0</v>
      </c>
      <c r="J292" s="128">
        <f t="shared" si="48"/>
        <v>0</v>
      </c>
      <c r="K292" s="128">
        <f t="shared" si="48"/>
        <v>0</v>
      </c>
      <c r="L292" s="130">
        <f t="shared" si="48"/>
        <v>0</v>
      </c>
    </row>
    <row r="293" spans="1:12" s="24" customFormat="1" ht="12.75" hidden="1" thickTop="1" x14ac:dyDescent="0.25">
      <c r="A293" s="257" t="s">
        <v>305</v>
      </c>
      <c r="B293" s="257" t="s">
        <v>306</v>
      </c>
      <c r="C293" s="250">
        <f t="shared" ref="C293:L293" si="49">SUM(C294,C296,C298)-SUM(C295,C297,C299)</f>
        <v>0</v>
      </c>
      <c r="D293" s="251">
        <f t="shared" si="49"/>
        <v>0</v>
      </c>
      <c r="E293" s="251">
        <f t="shared" si="49"/>
        <v>0</v>
      </c>
      <c r="F293" s="251">
        <f t="shared" si="49"/>
        <v>0</v>
      </c>
      <c r="G293" s="258">
        <f t="shared" si="49"/>
        <v>0</v>
      </c>
      <c r="H293" s="253">
        <f t="shared" si="49"/>
        <v>0</v>
      </c>
      <c r="I293" s="251">
        <f t="shared" si="49"/>
        <v>0</v>
      </c>
      <c r="J293" s="251">
        <f t="shared" si="49"/>
        <v>0</v>
      </c>
      <c r="K293" s="251">
        <f t="shared" si="49"/>
        <v>0</v>
      </c>
      <c r="L293" s="254">
        <f t="shared" si="49"/>
        <v>0</v>
      </c>
    </row>
    <row r="294" spans="1:12" ht="12.75" hidden="1" thickTop="1" x14ac:dyDescent="0.25">
      <c r="A294" s="259" t="s">
        <v>307</v>
      </c>
      <c r="B294" s="116" t="s">
        <v>308</v>
      </c>
      <c r="C294" s="79">
        <f t="shared" ref="C294:C299" si="50">SUM(D294:G294)</f>
        <v>0</v>
      </c>
      <c r="D294" s="81"/>
      <c r="E294" s="81"/>
      <c r="F294" s="81"/>
      <c r="G294" s="229"/>
      <c r="H294" s="79">
        <f t="shared" ref="H294:H299" si="51">SUM(I294:L294)</f>
        <v>0</v>
      </c>
      <c r="I294" s="81"/>
      <c r="J294" s="81"/>
      <c r="K294" s="81"/>
      <c r="L294" s="230"/>
    </row>
    <row r="295" spans="1:12" ht="24.75" hidden="1" thickTop="1" x14ac:dyDescent="0.25">
      <c r="A295" s="174" t="s">
        <v>309</v>
      </c>
      <c r="B295" s="43" t="s">
        <v>310</v>
      </c>
      <c r="C295" s="72">
        <f t="shared" si="50"/>
        <v>0</v>
      </c>
      <c r="D295" s="74"/>
      <c r="E295" s="74"/>
      <c r="F295" s="74"/>
      <c r="G295" s="157"/>
      <c r="H295" s="72">
        <f t="shared" si="51"/>
        <v>0</v>
      </c>
      <c r="I295" s="74"/>
      <c r="J295" s="74"/>
      <c r="K295" s="74"/>
      <c r="L295" s="158"/>
    </row>
    <row r="296" spans="1:12" ht="12.75" hidden="1" thickTop="1" x14ac:dyDescent="0.25">
      <c r="A296" s="174" t="s">
        <v>311</v>
      </c>
      <c r="B296" s="43" t="s">
        <v>312</v>
      </c>
      <c r="C296" s="72">
        <f t="shared" si="50"/>
        <v>0</v>
      </c>
      <c r="D296" s="74"/>
      <c r="E296" s="74"/>
      <c r="F296" s="74"/>
      <c r="G296" s="157"/>
      <c r="H296" s="72">
        <f t="shared" si="51"/>
        <v>0</v>
      </c>
      <c r="I296" s="74"/>
      <c r="J296" s="74"/>
      <c r="K296" s="74"/>
      <c r="L296" s="158"/>
    </row>
    <row r="297" spans="1:12" ht="24.75" hidden="1" thickTop="1" x14ac:dyDescent="0.25">
      <c r="A297" s="174" t="s">
        <v>313</v>
      </c>
      <c r="B297" s="43" t="s">
        <v>314</v>
      </c>
      <c r="C297" s="72">
        <f t="shared" si="50"/>
        <v>0</v>
      </c>
      <c r="D297" s="74"/>
      <c r="E297" s="74"/>
      <c r="F297" s="74"/>
      <c r="G297" s="157"/>
      <c r="H297" s="72">
        <f t="shared" si="51"/>
        <v>0</v>
      </c>
      <c r="I297" s="74"/>
      <c r="J297" s="74"/>
      <c r="K297" s="74"/>
      <c r="L297" s="158"/>
    </row>
    <row r="298" spans="1:12" ht="12.75" hidden="1" thickTop="1" x14ac:dyDescent="0.25">
      <c r="A298" s="174" t="s">
        <v>315</v>
      </c>
      <c r="B298" s="43" t="s">
        <v>316</v>
      </c>
      <c r="C298" s="72">
        <f t="shared" si="50"/>
        <v>0</v>
      </c>
      <c r="D298" s="74"/>
      <c r="E298" s="74"/>
      <c r="F298" s="74"/>
      <c r="G298" s="157"/>
      <c r="H298" s="72">
        <f t="shared" si="51"/>
        <v>0</v>
      </c>
      <c r="I298" s="74"/>
      <c r="J298" s="74"/>
      <c r="K298" s="74"/>
      <c r="L298" s="158"/>
    </row>
    <row r="299" spans="1:12" ht="24.75" hidden="1" thickTop="1" x14ac:dyDescent="0.25">
      <c r="A299" s="260" t="s">
        <v>317</v>
      </c>
      <c r="B299" s="261" t="s">
        <v>318</v>
      </c>
      <c r="C299" s="185">
        <f t="shared" si="50"/>
        <v>0</v>
      </c>
      <c r="D299" s="189"/>
      <c r="E299" s="189"/>
      <c r="F299" s="189"/>
      <c r="G299" s="262"/>
      <c r="H299" s="185">
        <f t="shared" si="51"/>
        <v>0</v>
      </c>
      <c r="I299" s="189"/>
      <c r="J299" s="189"/>
      <c r="K299" s="189"/>
      <c r="L299" s="191"/>
    </row>
    <row r="300" spans="1:12" s="24" customFormat="1" ht="13.5" hidden="1" thickTop="1" thickBot="1" x14ac:dyDescent="0.3">
      <c r="A300" s="263" t="s">
        <v>319</v>
      </c>
      <c r="B300" s="263" t="s">
        <v>320</v>
      </c>
      <c r="C300" s="264">
        <f>SUM(D300:G300)</f>
        <v>0</v>
      </c>
      <c r="D300" s="265"/>
      <c r="E300" s="265"/>
      <c r="F300" s="265"/>
      <c r="G300" s="266"/>
      <c r="H300" s="264">
        <f>SUM(I300:L300)</f>
        <v>0</v>
      </c>
      <c r="I300" s="265"/>
      <c r="J300" s="265"/>
      <c r="K300" s="265"/>
      <c r="L300" s="267"/>
    </row>
    <row r="301" spans="1:12" s="24" customFormat="1" ht="48.75" hidden="1" thickTop="1" x14ac:dyDescent="0.25">
      <c r="A301" s="257" t="s">
        <v>321</v>
      </c>
      <c r="B301" s="268" t="s">
        <v>322</v>
      </c>
      <c r="C301" s="269">
        <f>SUM(D301:G301)</f>
        <v>0</v>
      </c>
      <c r="D301" s="177"/>
      <c r="E301" s="177"/>
      <c r="F301" s="177"/>
      <c r="G301" s="178"/>
      <c r="H301" s="269">
        <f>SUM(I301:L301)</f>
        <v>0</v>
      </c>
      <c r="I301" s="177"/>
      <c r="J301" s="177"/>
      <c r="K301" s="177"/>
      <c r="L301" s="179"/>
    </row>
    <row r="302" spans="1:12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270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270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270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algorithmName="SHA-512" hashValue="5QnQBoO+1aO3QblHrbBfAviZyuuz9m8PJlljQfj0B4kQKkoYlS/aDKEsc4tkw4e/2JwZYT1FrxH/MKzh1QClcw==" saltValue="nBiLKZe9jwOTmPbc2TVMyw==" spinCount="100000" sheet="1" objects="1" scenarios="1" formatCells="0" formatColumns="0" formatRows="0" insertHyperlinks="0"/>
  <autoFilter ref="A18:L301">
    <filterColumn colId="7">
      <filters>
        <filter val="35 000"/>
      </filters>
    </filterColumn>
  </autoFilter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90:B290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91:B291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03.1.1.</vt:lpstr>
      <vt:lpstr>03.1.2.</vt:lpstr>
      <vt:lpstr>03.1.3.</vt:lpstr>
      <vt:lpstr>03.2.1.</vt:lpstr>
      <vt:lpstr>03.3.1.</vt:lpstr>
      <vt:lpstr>'03.1.1.'!Print_Titles</vt:lpstr>
      <vt:lpstr>'03.1.2.'!Print_Titles</vt:lpstr>
      <vt:lpstr>'03.1.3.'!Print_Titles</vt:lpstr>
      <vt:lpstr>'03.2.1.'!Print_Titles</vt:lpstr>
      <vt:lpstr>'03.3.1.'!Print_Titles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Elina Markaine</cp:lastModifiedBy>
  <dcterms:created xsi:type="dcterms:W3CDTF">2018-12-14T11:57:57Z</dcterms:created>
  <dcterms:modified xsi:type="dcterms:W3CDTF">2018-12-20T10:01:48Z</dcterms:modified>
</cp:coreProperties>
</file>