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domes_sede\19\LEMUMI\"/>
    </mc:Choice>
  </mc:AlternateContent>
  <bookViews>
    <workbookView xWindow="0" yWindow="0" windowWidth="28800" windowHeight="12435" tabRatio="740"/>
  </bookViews>
  <sheets>
    <sheet name="7.pielikums_lemuma_551" sheetId="4" r:id="rId1"/>
  </sheets>
  <definedNames>
    <definedName name="_xlnm.Print_Area" localSheetId="0">'7.pielikums_lemuma_551'!$A$1:$J$33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4" l="1"/>
  <c r="G21" i="4"/>
  <c r="H30" i="4" l="1"/>
  <c r="I31" i="4"/>
  <c r="I33" i="4"/>
  <c r="J33" i="4" s="1"/>
  <c r="J31" i="4" s="1"/>
  <c r="H24" i="4"/>
  <c r="H23" i="4"/>
  <c r="H21" i="4"/>
  <c r="H20" i="4"/>
  <c r="H19" i="4"/>
  <c r="H18" i="4"/>
  <c r="G32" i="4"/>
  <c r="G31" i="4" s="1"/>
  <c r="F12" i="4"/>
  <c r="D12" i="4"/>
  <c r="F33" i="4"/>
  <c r="H33" i="4" s="1"/>
  <c r="F13" i="4"/>
  <c r="G13" i="4"/>
  <c r="G12" i="4" s="1"/>
  <c r="E13" i="4"/>
  <c r="E12" i="4" s="1"/>
  <c r="E32" i="4"/>
  <c r="E31" i="4" s="1"/>
  <c r="E29" i="4" s="1"/>
  <c r="D32" i="4"/>
  <c r="D31" i="4" s="1"/>
  <c r="D29" i="4" s="1"/>
  <c r="C30" i="4"/>
  <c r="C21" i="4"/>
  <c r="C20" i="4"/>
  <c r="C19" i="4"/>
  <c r="J19" i="4" s="1"/>
  <c r="C18" i="4"/>
  <c r="C12" i="4" s="1"/>
  <c r="F32" i="4" l="1"/>
  <c r="F31" i="4" s="1"/>
  <c r="F29" i="4" s="1"/>
  <c r="H32" i="4"/>
  <c r="H31" i="4" s="1"/>
  <c r="J30" i="4"/>
  <c r="J24" i="4"/>
  <c r="C32" i="4"/>
  <c r="C31" i="4" s="1"/>
  <c r="C29" i="4" s="1"/>
  <c r="I29" i="4" l="1"/>
  <c r="I13" i="4" l="1"/>
  <c r="I12" i="4" s="1"/>
  <c r="D13" i="4" l="1"/>
  <c r="H13" i="4" l="1"/>
  <c r="H22" i="4"/>
  <c r="J22" i="4" s="1"/>
  <c r="H25" i="4"/>
  <c r="J25" i="4" s="1"/>
  <c r="H26" i="4"/>
  <c r="J26" i="4" s="1"/>
  <c r="H27" i="4"/>
  <c r="J27" i="4" s="1"/>
  <c r="H28" i="4"/>
  <c r="J28" i="4" s="1"/>
  <c r="J18" i="4"/>
  <c r="J23" i="4" l="1"/>
  <c r="J20" i="4"/>
  <c r="J21" i="4"/>
  <c r="H12" i="4"/>
  <c r="J12" i="4" l="1"/>
  <c r="J29" i="4" l="1"/>
  <c r="G29" i="4" l="1"/>
  <c r="H29" i="4" l="1"/>
</calcChain>
</file>

<file path=xl/sharedStrings.xml><?xml version="1.0" encoding="utf-8"?>
<sst xmlns="http://schemas.openxmlformats.org/spreadsheetml/2006/main" count="41" uniqueCount="40">
  <si>
    <t>Kopā</t>
  </si>
  <si>
    <t>kases apgrozības līdzekļi</t>
  </si>
  <si>
    <t>Pozīcija / gads</t>
  </si>
  <si>
    <t>1.ceturksnis</t>
  </si>
  <si>
    <t>2.ceturksnis</t>
  </si>
  <si>
    <t>3.ceturksnis</t>
  </si>
  <si>
    <t>4.ceturksnis</t>
  </si>
  <si>
    <t>IEŅĒMUMI kopā, t.sk.:</t>
  </si>
  <si>
    <t>no pašvaldības budžeta</t>
  </si>
  <si>
    <t>no valsts budžeta</t>
  </si>
  <si>
    <t>Priekšfinansējums no pašvaldības budžeta</t>
  </si>
  <si>
    <t>Līdzfinansējums no pašvaldības budžeta</t>
  </si>
  <si>
    <t>Pašvaldību no valsts budžeta iestādēm saņemtie transferti Eiropas Savienības politiku instrumentu un pārējās ārvalstu finanšu palīdzības līdzfinansētajiem projektiem (pasākumiem) (18.6.3.0.)</t>
  </si>
  <si>
    <t>Ieņēmumi no citu valstu finanšu palīdzības programmu īstenošanas (21.1.9.2.)</t>
  </si>
  <si>
    <t>IZDEVUMI kopā, t.sk.:</t>
  </si>
  <si>
    <t>Pielikums Jūrmalas pilsētas domes</t>
  </si>
  <si>
    <t>Projekta</t>
  </si>
  <si>
    <t>finansēšanas plāns</t>
  </si>
  <si>
    <t>Atlikums perioda sākumā, t.sk.</t>
  </si>
  <si>
    <r>
      <t xml:space="preserve">Pašvaldības budžeta līdzekļi </t>
    </r>
    <r>
      <rPr>
        <u/>
        <sz val="9"/>
        <color theme="1"/>
        <rFont val="Times New Roman"/>
        <family val="1"/>
        <charset val="186"/>
      </rPr>
      <t>neattiecināmo</t>
    </r>
    <r>
      <rPr>
        <sz val="9"/>
        <color theme="1"/>
        <rFont val="Times New Roman"/>
        <family val="1"/>
        <charset val="186"/>
      </rPr>
      <t xml:space="preserve"> izmaksu veikšanai </t>
    </r>
  </si>
  <si>
    <t>Pārējie šajā klasifikācijā iepriekš neklasificētie ieņēmumi (21.4.2.0.)</t>
  </si>
  <si>
    <t>IZDEVUMI projekta aktivitāšu īstenošanai</t>
  </si>
  <si>
    <t>Atlikums perioda beigās, t.sk:</t>
  </si>
  <si>
    <t>no Eiropas Savienības fonda</t>
  </si>
  <si>
    <t>Cits ieņēmumu veids atbilstoši ieņēmumu klasifikācijai (norādīt)</t>
  </si>
  <si>
    <t>atgriežamie līdzekļi pašvaldības budžeta</t>
  </si>
  <si>
    <t>Projekta īstenotājs: Jūrmalas pilsētas domes Attīstības pārvaldes Infrastruktūras investīciju projektu nodaļa</t>
  </si>
  <si>
    <t>Pašvaldību saņemtie valsts budžeta transferti noteiktam mērķim (18.6.3.0.)</t>
  </si>
  <si>
    <t xml:space="preserve">"Jaunu dabas un kultūras tūrisma pakalpojumu radīšana Rīgas jūras līča rietumu piekrastē" </t>
  </si>
  <si>
    <t>2019.gads</t>
  </si>
  <si>
    <t>2013.-2018.gads</t>
  </si>
  <si>
    <t>Pašvaldību no valsts budžeta iestādēm saņemtie transferti Eiropas Savienības politiku instrumentu un pārējās ārvalstu finanšu palīdzības līdzfinansētajiem projektiem (pasākumiem) (18.6.3.0.) (sadarbības partneriem)</t>
  </si>
  <si>
    <t>Ieņēmumi atbilstoši Centrālās finanšu un līgumu aģentūras pieņemtajam lēmumam par snieguma ietvara izpildi</t>
  </si>
  <si>
    <t>Priekšfinansējums no pašvaldības budžeta (19.3.0.0.) - cits finansējums -  snieguma ietvara priekšfinansējums</t>
  </si>
  <si>
    <t>cits finansējuma avots - sadarbības partneru finansējuma ieturējums</t>
  </si>
  <si>
    <t>2020.gads</t>
  </si>
  <si>
    <t>Kopējais projekta finansējums saskaņā ar apstiprināto projekta iesniegumu: 7 399 355.86 EUR, t.sk., attiecināmās izmaksas 6 944 867.63 EUR, no kurām Eiropas Reģionālās attīstības fonda (ERAF) finansējums ir 2 948 460.00 EUR, Valsts budžeta dotācija ir 836 454.54 EUR, projekta sadarbības partneru līdzfinansējums 2 968 413.09EUR, cits publiskais finansējums jeb Jūrmalas pilsētas pašvaldības priekšfinansējums ERAF snieguma rezerves nodrošināšanai ir 191 540.00EUR; neattiecināmās izmaksas 454 488.23 EUR, t.sk. projekta sadarbības partneru neattiecināmās izmaksas 265 938.77EUR un Jūrmalas pilsētas pašvaldības neattiecināmās izmaksas 188 549.46 EUR, kas tiek segtas no Jūrmalas pilsētas pašvaldības budžeta.
Jūrmalas pilsētas pašvaldības projekta izmaksu kopsumma ir 3 336 173.01 EUR, no kurām Eiropas Reģionālās attīstības fonda (ERAF) finansējums ir 1 808 460.00 EUR, Valsts budžeta dotācija ir 172 143.53 EUR, Jūrmalas pilsētas pašvaldības līdzfinansējums 975 480.02 EUR, cits publiskais finansējums jeb Jūrmalas pilsētas pašvaldības priekšfinansējums ERAF snieguma rezerves nodrošināšanai ir 191 540.00EUR; neattiecināmās izmaksas 188 549.46 EUR, kas tiek segtas no Jūrmalas pilsētas pašvaldības budžeta.
Papildus, projekta īstenošanai ir nepieciešams priekšfinansējums 173 876.43EUR apmērā no Jūrmalas pilsētas pašvaldībai pieejamās ERAF un Valsts budžeta dotācijas summas, kas 2020.gadā ietvaros finansējams no Jūrmalas pilsētas pašvaldības budžeta līdzekļiem.</t>
  </si>
  <si>
    <t>Funkcionālās klasifikācijas kods: 04.730.</t>
  </si>
  <si>
    <t>2019.gada 18.aprīļa lēmumam Nr.169</t>
  </si>
  <si>
    <t>(Protokols Nr.4, 24.punkts)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</si>
</sst>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186"/>
      <scheme val="minor"/>
    </font>
    <font>
      <sz val="10"/>
      <name val="Arial"/>
      <family val="2"/>
      <charset val="186"/>
    </font>
    <font>
      <sz val="9"/>
      <name val="Times New Roman"/>
      <family val="1"/>
      <charset val="186"/>
    </font>
    <font>
      <sz val="10"/>
      <name val="Times New Roman"/>
      <family val="1"/>
      <charset val="186"/>
    </font>
    <font>
      <i/>
      <sz val="9"/>
      <name val="Times New Roman"/>
      <family val="1"/>
      <charset val="186"/>
    </font>
    <font>
      <b/>
      <sz val="10"/>
      <name val="Times New Roman"/>
      <family val="1"/>
      <charset val="186"/>
    </font>
    <font>
      <sz val="12"/>
      <color theme="1"/>
      <name val="Times New Roman"/>
      <family val="1"/>
      <charset val="186"/>
    </font>
    <font>
      <b/>
      <i/>
      <sz val="13"/>
      <color theme="1"/>
      <name val="Times New Roman"/>
      <family val="1"/>
      <charset val="186"/>
    </font>
    <font>
      <sz val="9"/>
      <color theme="1"/>
      <name val="Times New Roman"/>
      <family val="1"/>
      <charset val="186"/>
    </font>
    <font>
      <b/>
      <sz val="9"/>
      <color theme="1"/>
      <name val="Times New Roman"/>
      <family val="1"/>
      <charset val="186"/>
    </font>
    <font>
      <u/>
      <sz val="9"/>
      <color theme="1"/>
      <name val="Times New Roman"/>
      <family val="1"/>
      <charset val="186"/>
    </font>
    <font>
      <sz val="12"/>
      <name val="Times New Roman"/>
      <family val="1"/>
      <charset val="186"/>
    </font>
    <font>
      <b/>
      <sz val="9"/>
      <name val="Times New Roman"/>
      <family val="1"/>
      <charset val="186"/>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32">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s>
  <cellStyleXfs count="3">
    <xf numFmtId="0" fontId="0" fillId="0" borderId="0"/>
    <xf numFmtId="0" fontId="1" fillId="0" borderId="0"/>
    <xf numFmtId="0" fontId="1" fillId="0" borderId="0"/>
  </cellStyleXfs>
  <cellXfs count="108">
    <xf numFmtId="0" fontId="0" fillId="0" borderId="0" xfId="0"/>
    <xf numFmtId="0" fontId="11" fillId="0" borderId="0" xfId="0" applyFont="1"/>
    <xf numFmtId="3" fontId="0" fillId="0" borderId="0" xfId="0" applyNumberFormat="1"/>
    <xf numFmtId="0" fontId="8" fillId="0" borderId="10" xfId="0" applyFont="1" applyBorder="1" applyAlignment="1">
      <alignment horizontal="center" vertical="center"/>
    </xf>
    <xf numFmtId="0" fontId="8" fillId="0" borderId="13" xfId="0" applyFont="1" applyBorder="1" applyAlignment="1">
      <alignment horizontal="right" vertical="center"/>
    </xf>
    <xf numFmtId="0" fontId="8" fillId="0" borderId="14" xfId="0" applyFont="1" applyBorder="1" applyAlignment="1">
      <alignment vertical="center"/>
    </xf>
    <xf numFmtId="0" fontId="2" fillId="0" borderId="14" xfId="0" applyFont="1" applyBorder="1" applyAlignment="1">
      <alignment vertical="center"/>
    </xf>
    <xf numFmtId="0" fontId="8" fillId="0" borderId="25" xfId="0" applyFont="1" applyBorder="1" applyAlignment="1">
      <alignment horizontal="right" vertical="center"/>
    </xf>
    <xf numFmtId="3" fontId="9" fillId="2" borderId="17" xfId="0" applyNumberFormat="1" applyFont="1" applyFill="1" applyBorder="1" applyAlignment="1">
      <alignment vertical="center"/>
    </xf>
    <xf numFmtId="3" fontId="9" fillId="2" borderId="17" xfId="0" applyNumberFormat="1" applyFont="1" applyFill="1" applyBorder="1" applyAlignment="1">
      <alignment horizontal="right" vertical="center"/>
    </xf>
    <xf numFmtId="3" fontId="9" fillId="2" borderId="20" xfId="0" applyNumberFormat="1" applyFont="1" applyFill="1" applyBorder="1" applyAlignment="1">
      <alignment horizontal="right" vertical="center"/>
    </xf>
    <xf numFmtId="3" fontId="5" fillId="2" borderId="23" xfId="0" applyNumberFormat="1" applyFont="1" applyFill="1" applyBorder="1" applyAlignment="1">
      <alignment horizontal="right"/>
    </xf>
    <xf numFmtId="3" fontId="8" fillId="0" borderId="18" xfId="0" applyNumberFormat="1" applyFont="1" applyBorder="1" applyAlignment="1">
      <alignment horizontal="right" vertical="center"/>
    </xf>
    <xf numFmtId="3" fontId="8" fillId="0" borderId="21" xfId="0" applyNumberFormat="1" applyFont="1" applyBorder="1" applyAlignment="1">
      <alignment horizontal="right" vertical="center"/>
    </xf>
    <xf numFmtId="3" fontId="3" fillId="0" borderId="24" xfId="0" applyNumberFormat="1" applyFont="1" applyBorder="1" applyAlignment="1">
      <alignment horizontal="right"/>
    </xf>
    <xf numFmtId="3" fontId="2" fillId="0" borderId="18" xfId="0" applyNumberFormat="1" applyFont="1" applyBorder="1" applyAlignment="1">
      <alignment horizontal="right" vertical="center"/>
    </xf>
    <xf numFmtId="3" fontId="2" fillId="0" borderId="27" xfId="0" applyNumberFormat="1" applyFont="1" applyBorder="1" applyAlignment="1">
      <alignment horizontal="right" vertical="center"/>
    </xf>
    <xf numFmtId="3" fontId="8" fillId="0" borderId="27" xfId="0" applyNumberFormat="1" applyFont="1" applyBorder="1" applyAlignment="1">
      <alignment horizontal="right" vertical="center"/>
    </xf>
    <xf numFmtId="3" fontId="8" fillId="0" borderId="28" xfId="0" applyNumberFormat="1" applyFont="1" applyBorder="1" applyAlignment="1">
      <alignment horizontal="right" vertical="center"/>
    </xf>
    <xf numFmtId="3" fontId="8" fillId="0" borderId="17" xfId="0" applyNumberFormat="1" applyFont="1" applyBorder="1" applyAlignment="1">
      <alignment horizontal="right" vertical="center"/>
    </xf>
    <xf numFmtId="3" fontId="8" fillId="0" borderId="27" xfId="0" applyNumberFormat="1" applyFont="1" applyBorder="1" applyAlignment="1">
      <alignment horizontal="right" vertical="center" wrapText="1"/>
    </xf>
    <xf numFmtId="3" fontId="8" fillId="0" borderId="20" xfId="0" applyNumberFormat="1" applyFont="1" applyBorder="1" applyAlignment="1">
      <alignment horizontal="right" vertical="center" wrapText="1"/>
    </xf>
    <xf numFmtId="3" fontId="8" fillId="0" borderId="20" xfId="0" applyNumberFormat="1" applyFont="1" applyBorder="1" applyAlignment="1">
      <alignment horizontal="right" vertical="center"/>
    </xf>
    <xf numFmtId="3" fontId="8" fillId="0" borderId="21" xfId="0" applyNumberFormat="1" applyFont="1" applyBorder="1" applyAlignment="1">
      <alignment horizontal="right" vertical="center" wrapText="1"/>
    </xf>
    <xf numFmtId="3" fontId="8" fillId="3" borderId="21" xfId="0" applyNumberFormat="1" applyFont="1" applyFill="1" applyBorder="1" applyAlignment="1">
      <alignment horizontal="right" vertical="center"/>
    </xf>
    <xf numFmtId="3" fontId="4" fillId="0" borderId="28" xfId="0" applyNumberFormat="1" applyFont="1" applyBorder="1" applyAlignment="1">
      <alignment horizontal="right" vertical="center" wrapText="1"/>
    </xf>
    <xf numFmtId="3" fontId="9" fillId="0" borderId="21" xfId="0" applyNumberFormat="1" applyFont="1" applyFill="1" applyBorder="1" applyAlignment="1">
      <alignment horizontal="right" vertical="center"/>
    </xf>
    <xf numFmtId="3" fontId="9" fillId="0" borderId="18" xfId="0" applyNumberFormat="1" applyFont="1" applyFill="1" applyBorder="1" applyAlignment="1">
      <alignment horizontal="right" vertical="center"/>
    </xf>
    <xf numFmtId="3" fontId="8" fillId="0" borderId="21" xfId="0" applyNumberFormat="1" applyFont="1" applyFill="1" applyBorder="1" applyAlignment="1">
      <alignment horizontal="right" vertical="center" wrapText="1"/>
    </xf>
    <xf numFmtId="3" fontId="8" fillId="0" borderId="18" xfId="0" applyNumberFormat="1" applyFont="1" applyFill="1" applyBorder="1" applyAlignment="1">
      <alignment horizontal="right" vertical="center"/>
    </xf>
    <xf numFmtId="3" fontId="2" fillId="0" borderId="21" xfId="0" applyNumberFormat="1" applyFont="1" applyBorder="1" applyAlignment="1">
      <alignment horizontal="right" vertical="center" wrapText="1"/>
    </xf>
    <xf numFmtId="3" fontId="8" fillId="0" borderId="18" xfId="0" applyNumberFormat="1" applyFont="1" applyBorder="1" applyAlignment="1">
      <alignment horizontal="right" vertical="center" wrapText="1"/>
    </xf>
    <xf numFmtId="3" fontId="2" fillId="0" borderId="22" xfId="0" applyNumberFormat="1" applyFont="1" applyBorder="1" applyAlignment="1">
      <alignment horizontal="right" vertical="center" wrapText="1"/>
    </xf>
    <xf numFmtId="3" fontId="8" fillId="0" borderId="19" xfId="0" applyNumberFormat="1" applyFont="1" applyBorder="1" applyAlignment="1">
      <alignment horizontal="right" vertical="center"/>
    </xf>
    <xf numFmtId="3" fontId="8" fillId="0" borderId="22" xfId="0" applyNumberFormat="1" applyFont="1" applyBorder="1" applyAlignment="1">
      <alignment horizontal="right" vertical="center"/>
    </xf>
    <xf numFmtId="3" fontId="8" fillId="0" borderId="19" xfId="0" applyNumberFormat="1" applyFont="1" applyBorder="1" applyAlignment="1">
      <alignment horizontal="right" vertical="center" wrapText="1"/>
    </xf>
    <xf numFmtId="3" fontId="8" fillId="3" borderId="19" xfId="0" applyNumberFormat="1" applyFont="1" applyFill="1" applyBorder="1" applyAlignment="1">
      <alignment horizontal="right" vertical="center" wrapText="1"/>
    </xf>
    <xf numFmtId="3" fontId="2" fillId="0" borderId="17" xfId="0" applyNumberFormat="1" applyFont="1" applyBorder="1" applyAlignment="1">
      <alignment horizontal="right" vertical="center"/>
    </xf>
    <xf numFmtId="3" fontId="2" fillId="0" borderId="21" xfId="0" applyNumberFormat="1" applyFont="1" applyBorder="1" applyAlignment="1">
      <alignment horizontal="right" vertical="center"/>
    </xf>
    <xf numFmtId="3" fontId="2" fillId="0" borderId="28" xfId="0" applyNumberFormat="1" applyFont="1" applyBorder="1" applyAlignment="1">
      <alignment horizontal="right" vertical="center"/>
    </xf>
    <xf numFmtId="3" fontId="2" fillId="0" borderId="20" xfId="0" applyNumberFormat="1" applyFont="1" applyBorder="1" applyAlignment="1">
      <alignment horizontal="right" vertical="center"/>
    </xf>
    <xf numFmtId="3" fontId="12" fillId="2" borderId="20" xfId="0" applyNumberFormat="1" applyFont="1" applyFill="1" applyBorder="1" applyAlignment="1">
      <alignment horizontal="right" vertical="center"/>
    </xf>
    <xf numFmtId="3" fontId="12" fillId="0" borderId="21" xfId="0" applyNumberFormat="1" applyFont="1" applyFill="1" applyBorder="1" applyAlignment="1">
      <alignment horizontal="right" vertical="center"/>
    </xf>
    <xf numFmtId="3" fontId="2" fillId="0" borderId="27" xfId="0" applyNumberFormat="1" applyFont="1" applyFill="1" applyBorder="1" applyAlignment="1">
      <alignment horizontal="right" vertical="center"/>
    </xf>
    <xf numFmtId="3" fontId="12" fillId="0" borderId="18" xfId="0" applyNumberFormat="1" applyFont="1" applyFill="1" applyBorder="1" applyAlignment="1">
      <alignment horizontal="right" vertical="center"/>
    </xf>
    <xf numFmtId="3" fontId="3" fillId="0" borderId="24" xfId="0" applyNumberFormat="1" applyFont="1" applyBorder="1" applyAlignment="1">
      <alignment horizontal="right" vertical="center"/>
    </xf>
    <xf numFmtId="3" fontId="3" fillId="0" borderId="29" xfId="0" applyNumberFormat="1" applyFont="1" applyBorder="1" applyAlignment="1">
      <alignment horizontal="right" vertical="center"/>
    </xf>
    <xf numFmtId="3" fontId="3" fillId="3" borderId="17" xfId="0" applyNumberFormat="1" applyFont="1" applyFill="1" applyBorder="1" applyAlignment="1">
      <alignment horizontal="right" vertical="center"/>
    </xf>
    <xf numFmtId="3" fontId="8" fillId="3" borderId="18" xfId="0" applyNumberFormat="1" applyFont="1" applyFill="1" applyBorder="1" applyAlignment="1">
      <alignment horizontal="right" vertical="center"/>
    </xf>
    <xf numFmtId="3" fontId="3" fillId="0" borderId="18" xfId="0" applyNumberFormat="1" applyFont="1" applyBorder="1" applyAlignment="1">
      <alignment horizontal="right" vertical="center"/>
    </xf>
    <xf numFmtId="3" fontId="8" fillId="3" borderId="27" xfId="0" applyNumberFormat="1" applyFont="1" applyFill="1" applyBorder="1" applyAlignment="1">
      <alignment horizontal="right" vertical="center"/>
    </xf>
    <xf numFmtId="3" fontId="3" fillId="0" borderId="27" xfId="0" applyNumberFormat="1" applyFont="1" applyBorder="1" applyAlignment="1">
      <alignment horizontal="right" vertical="center"/>
    </xf>
    <xf numFmtId="3" fontId="8" fillId="3" borderId="20" xfId="0" applyNumberFormat="1" applyFont="1" applyFill="1" applyBorder="1" applyAlignment="1">
      <alignment horizontal="right" vertical="center"/>
    </xf>
    <xf numFmtId="3" fontId="3" fillId="0" borderId="17" xfId="0" applyNumberFormat="1" applyFont="1" applyBorder="1" applyAlignment="1">
      <alignment horizontal="right" vertical="center"/>
    </xf>
    <xf numFmtId="3" fontId="5" fillId="2" borderId="23" xfId="0" applyNumberFormat="1" applyFont="1" applyFill="1" applyBorder="1" applyAlignment="1">
      <alignment horizontal="right" vertical="center"/>
    </xf>
    <xf numFmtId="3" fontId="3" fillId="0" borderId="19" xfId="0" applyNumberFormat="1" applyFont="1" applyBorder="1" applyAlignment="1">
      <alignment horizontal="right" vertical="center"/>
    </xf>
    <xf numFmtId="0" fontId="2" fillId="0" borderId="26" xfId="0" applyFont="1" applyBorder="1" applyAlignment="1">
      <alignment vertical="center" wrapText="1"/>
    </xf>
    <xf numFmtId="3" fontId="8" fillId="0" borderId="31" xfId="0" applyNumberFormat="1" applyFont="1" applyBorder="1" applyAlignment="1">
      <alignment horizontal="right" vertical="center"/>
    </xf>
    <xf numFmtId="3" fontId="2" fillId="0" borderId="31" xfId="0" applyNumberFormat="1" applyFont="1" applyBorder="1" applyAlignment="1">
      <alignment horizontal="right" vertical="center"/>
    </xf>
    <xf numFmtId="3" fontId="3" fillId="3" borderId="31" xfId="0" applyNumberFormat="1" applyFont="1" applyFill="1" applyBorder="1" applyAlignment="1">
      <alignment horizontal="right" vertical="center"/>
    </xf>
    <xf numFmtId="3" fontId="9" fillId="2" borderId="23" xfId="0" applyNumberFormat="1" applyFont="1" applyFill="1" applyBorder="1" applyAlignment="1">
      <alignment vertical="center"/>
    </xf>
    <xf numFmtId="3" fontId="5" fillId="0" borderId="24" xfId="0" applyNumberFormat="1" applyFont="1" applyBorder="1" applyAlignment="1">
      <alignment horizontal="right"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7" fillId="0" borderId="0" xfId="0" applyFont="1" applyFill="1" applyAlignment="1">
      <alignment horizontal="center" vertical="center"/>
    </xf>
    <xf numFmtId="0" fontId="6" fillId="0" borderId="0" xfId="0" applyFont="1" applyAlignment="1">
      <alignment horizontal="righ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Border="1" applyAlignment="1">
      <alignment horizontal="left" vertical="center"/>
    </xf>
    <xf numFmtId="0" fontId="8" fillId="0" borderId="7" xfId="0" applyFont="1" applyBorder="1" applyAlignment="1">
      <alignment horizontal="left" vertical="center"/>
    </xf>
    <xf numFmtId="0" fontId="8" fillId="0" borderId="5" xfId="0" applyFont="1" applyBorder="1" applyAlignment="1">
      <alignment horizontal="justify" vertical="justify" wrapText="1"/>
    </xf>
    <xf numFmtId="0" fontId="8" fillId="0" borderId="6" xfId="0" applyFont="1" applyBorder="1" applyAlignment="1">
      <alignment horizontal="justify" vertical="justify" wrapText="1"/>
    </xf>
    <xf numFmtId="0" fontId="8" fillId="0" borderId="8" xfId="0" applyFont="1" applyBorder="1" applyAlignment="1">
      <alignment horizontal="justify" vertical="justify" wrapText="1"/>
    </xf>
    <xf numFmtId="0" fontId="2" fillId="0" borderId="13" xfId="0" applyFont="1" applyBorder="1" applyAlignment="1">
      <alignment horizontal="right" vertical="center" wrapText="1"/>
    </xf>
    <xf numFmtId="0" fontId="2" fillId="0" borderId="14" xfId="0" applyFont="1" applyBorder="1" applyAlignment="1">
      <alignment horizontal="right"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2" fillId="0" borderId="9" xfId="0" applyFont="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25" xfId="0" applyFont="1" applyBorder="1" applyAlignment="1">
      <alignment vertical="center" wrapText="1"/>
    </xf>
    <xf numFmtId="0" fontId="8" fillId="0" borderId="26" xfId="0" applyFont="1" applyBorder="1" applyAlignment="1">
      <alignmen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0" xfId="0" applyFont="1" applyBorder="1" applyAlignment="1">
      <alignment horizontal="left" vertical="center" wrapText="1"/>
    </xf>
    <xf numFmtId="0" fontId="8" fillId="0" borderId="24" xfId="0" applyFont="1" applyBorder="1" applyAlignment="1">
      <alignment horizontal="left" vertical="center" wrapText="1"/>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9" fillId="0" borderId="13" xfId="0" applyFont="1" applyFill="1" applyBorder="1" applyAlignment="1">
      <alignment horizontal="left" vertical="center"/>
    </xf>
    <xf numFmtId="0" fontId="9" fillId="0" borderId="14" xfId="0" applyFont="1" applyFill="1" applyBorder="1" applyAlignment="1">
      <alignment horizontal="left" vertical="center"/>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8" fillId="0" borderId="13" xfId="0" applyFont="1" applyFill="1" applyBorder="1" applyAlignment="1">
      <alignment vertical="center" wrapText="1"/>
    </xf>
    <xf numFmtId="0" fontId="8" fillId="0" borderId="14" xfId="0" applyFont="1" applyFill="1" applyBorder="1" applyAlignment="1">
      <alignment vertical="center" wrapText="1"/>
    </xf>
  </cellXfs>
  <cellStyles count="3">
    <cellStyle name="Normal" xfId="0" builtinId="0"/>
    <cellStyle name="Normal 2" xfId="1"/>
    <cellStyle name="Normal 2 3" xfId="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zoomScaleNormal="100" workbookViewId="0">
      <selection activeCell="J4" sqref="J4"/>
    </sheetView>
  </sheetViews>
  <sheetFormatPr defaultRowHeight="15" x14ac:dyDescent="0.25"/>
  <cols>
    <col min="2" max="2" width="47.7109375" customWidth="1"/>
    <col min="3" max="3" width="17.28515625" customWidth="1"/>
    <col min="4" max="4" width="12.28515625" customWidth="1"/>
    <col min="5" max="5" width="14" customWidth="1"/>
    <col min="6" max="6" width="13.85546875" customWidth="1"/>
    <col min="7" max="7" width="15.7109375" customWidth="1"/>
    <col min="8" max="8" width="13.5703125" customWidth="1"/>
    <col min="9" max="9" width="15.42578125" customWidth="1"/>
    <col min="10" max="10" width="14.5703125" customWidth="1"/>
  </cols>
  <sheetData>
    <row r="1" spans="1:11" ht="15.75" x14ac:dyDescent="0.25">
      <c r="A1" s="65" t="s">
        <v>15</v>
      </c>
      <c r="B1" s="65"/>
      <c r="C1" s="65"/>
      <c r="D1" s="65"/>
      <c r="E1" s="65"/>
      <c r="F1" s="65"/>
      <c r="G1" s="65"/>
      <c r="H1" s="65"/>
      <c r="I1" s="65"/>
      <c r="J1" s="65"/>
    </row>
    <row r="2" spans="1:11" ht="15.75" x14ac:dyDescent="0.25">
      <c r="A2" s="65" t="s">
        <v>38</v>
      </c>
      <c r="B2" s="65"/>
      <c r="C2" s="65"/>
      <c r="D2" s="65"/>
      <c r="E2" s="65"/>
      <c r="F2" s="65"/>
      <c r="G2" s="65"/>
      <c r="H2" s="65"/>
      <c r="I2" s="65"/>
      <c r="J2" s="65"/>
    </row>
    <row r="3" spans="1:11" ht="15.75" x14ac:dyDescent="0.25">
      <c r="A3" s="65" t="s">
        <v>39</v>
      </c>
      <c r="B3" s="65"/>
      <c r="C3" s="65"/>
      <c r="D3" s="65"/>
      <c r="E3" s="65"/>
      <c r="F3" s="65"/>
      <c r="G3" s="65"/>
      <c r="H3" s="65"/>
      <c r="I3" s="65"/>
      <c r="J3" s="65"/>
    </row>
    <row r="4" spans="1:11" ht="15.75" x14ac:dyDescent="0.25">
      <c r="A4" s="63" t="s">
        <v>16</v>
      </c>
      <c r="B4" s="63"/>
      <c r="C4" s="63"/>
      <c r="D4" s="63"/>
      <c r="E4" s="63"/>
      <c r="F4" s="63"/>
      <c r="G4" s="63"/>
      <c r="H4" s="63"/>
      <c r="I4" s="63"/>
    </row>
    <row r="5" spans="1:11" ht="17.25" x14ac:dyDescent="0.25">
      <c r="A5" s="64" t="s">
        <v>28</v>
      </c>
      <c r="B5" s="64"/>
      <c r="C5" s="64"/>
      <c r="D5" s="64"/>
      <c r="E5" s="64"/>
      <c r="F5" s="64"/>
      <c r="G5" s="64"/>
      <c r="H5" s="64"/>
      <c r="I5" s="64"/>
    </row>
    <row r="6" spans="1:11" ht="15.75" x14ac:dyDescent="0.25">
      <c r="A6" s="62" t="s">
        <v>17</v>
      </c>
      <c r="B6" s="62"/>
      <c r="C6" s="62"/>
      <c r="D6" s="62"/>
      <c r="E6" s="62"/>
      <c r="F6" s="62"/>
      <c r="G6" s="62"/>
      <c r="H6" s="62"/>
      <c r="I6" s="62"/>
    </row>
    <row r="7" spans="1:11" ht="23.25" customHeight="1" x14ac:dyDescent="0.25">
      <c r="A7" s="68" t="s">
        <v>26</v>
      </c>
      <c r="B7" s="69"/>
      <c r="C7" s="69"/>
      <c r="D7" s="69"/>
      <c r="E7" s="69"/>
      <c r="F7" s="69"/>
      <c r="G7" s="69"/>
      <c r="H7" s="69"/>
      <c r="I7" s="69"/>
      <c r="J7" s="70"/>
    </row>
    <row r="8" spans="1:11" ht="15" customHeight="1" x14ac:dyDescent="0.25">
      <c r="A8" s="71" t="s">
        <v>37</v>
      </c>
      <c r="B8" s="72"/>
      <c r="C8" s="72"/>
      <c r="D8" s="72"/>
      <c r="E8" s="72"/>
      <c r="F8" s="72"/>
      <c r="G8" s="72"/>
      <c r="H8" s="72"/>
      <c r="I8" s="72"/>
      <c r="J8" s="73"/>
    </row>
    <row r="9" spans="1:11" ht="135.75" customHeight="1" x14ac:dyDescent="0.25">
      <c r="A9" s="74" t="s">
        <v>36</v>
      </c>
      <c r="B9" s="75"/>
      <c r="C9" s="75"/>
      <c r="D9" s="75"/>
      <c r="E9" s="75"/>
      <c r="F9" s="75"/>
      <c r="G9" s="75"/>
      <c r="H9" s="75"/>
      <c r="I9" s="75"/>
      <c r="J9" s="76"/>
    </row>
    <row r="10" spans="1:11" ht="15" customHeight="1" x14ac:dyDescent="0.25">
      <c r="A10" s="81" t="s">
        <v>2</v>
      </c>
      <c r="B10" s="81"/>
      <c r="C10" s="92" t="s">
        <v>30</v>
      </c>
      <c r="D10" s="83" t="s">
        <v>29</v>
      </c>
      <c r="E10" s="83"/>
      <c r="F10" s="83"/>
      <c r="G10" s="83"/>
      <c r="H10" s="83"/>
      <c r="I10" s="92" t="s">
        <v>35</v>
      </c>
      <c r="J10" s="66" t="s">
        <v>0</v>
      </c>
    </row>
    <row r="11" spans="1:11" x14ac:dyDescent="0.25">
      <c r="A11" s="82"/>
      <c r="B11" s="82"/>
      <c r="C11" s="93"/>
      <c r="D11" s="3" t="s">
        <v>3</v>
      </c>
      <c r="E11" s="3" t="s">
        <v>4</v>
      </c>
      <c r="F11" s="3" t="s">
        <v>5</v>
      </c>
      <c r="G11" s="3" t="s">
        <v>6</v>
      </c>
      <c r="H11" s="3" t="s">
        <v>0</v>
      </c>
      <c r="I11" s="93"/>
      <c r="J11" s="67"/>
    </row>
    <row r="12" spans="1:11" x14ac:dyDescent="0.25">
      <c r="A12" s="84" t="s">
        <v>7</v>
      </c>
      <c r="B12" s="85"/>
      <c r="C12" s="8">
        <f>SUM(C18,C20,C21,C22,C23,C25,C26,C27,C28,C19)</f>
        <v>1290929</v>
      </c>
      <c r="D12" s="8">
        <f>SUM(D18,D20,D21,D22,D23,D25,D26,D27,D28,D19,D24)</f>
        <v>1593083</v>
      </c>
      <c r="E12" s="8">
        <f>SUM(E18,E20,E21,E22,E23,E25,E26,E27,E28,E19,E13,E24)</f>
        <v>1794659</v>
      </c>
      <c r="F12" s="8">
        <f>SUM(F18,F20,F21,F22,F23,F25,F26,F27,F28,F19,F13,F24)</f>
        <v>2222148</v>
      </c>
      <c r="G12" s="60">
        <f>SUM(G18,G20,G21,G22,G23,G25,G26,G27,G28,G19,G24,G13)</f>
        <v>1208537</v>
      </c>
      <c r="H12" s="9">
        <f>SUM(H13,H18:H28)</f>
        <v>4212348</v>
      </c>
      <c r="I12" s="9">
        <f>SUM(I13,I18:I28)</f>
        <v>1195835</v>
      </c>
      <c r="J12" s="11">
        <f>SUM(J18:J28)</f>
        <v>6361661</v>
      </c>
    </row>
    <row r="13" spans="1:11" x14ac:dyDescent="0.25">
      <c r="A13" s="86" t="s">
        <v>18</v>
      </c>
      <c r="B13" s="87"/>
      <c r="C13" s="12"/>
      <c r="D13" s="12">
        <f>C32</f>
        <v>0</v>
      </c>
      <c r="E13" s="12">
        <f>SUM(E14:E17)</f>
        <v>1329345</v>
      </c>
      <c r="F13" s="12">
        <f t="shared" ref="F13:G13" si="0">SUM(F14:F17)</f>
        <v>413626</v>
      </c>
      <c r="G13" s="13">
        <f t="shared" si="0"/>
        <v>863108</v>
      </c>
      <c r="H13" s="12">
        <f>D13</f>
        <v>0</v>
      </c>
      <c r="I13" s="12">
        <f>SUM(I14:I17)</f>
        <v>337451</v>
      </c>
      <c r="J13" s="14"/>
      <c r="K13" s="2"/>
    </row>
    <row r="14" spans="1:11" x14ac:dyDescent="0.25">
      <c r="A14" s="4"/>
      <c r="B14" s="5" t="s">
        <v>8</v>
      </c>
      <c r="C14" s="12"/>
      <c r="D14" s="12"/>
      <c r="E14" s="12">
        <v>1015794</v>
      </c>
      <c r="F14" s="12">
        <v>855758</v>
      </c>
      <c r="G14" s="13">
        <v>24184</v>
      </c>
      <c r="H14" s="12"/>
      <c r="I14" s="12">
        <v>-13159</v>
      </c>
      <c r="J14" s="45"/>
    </row>
    <row r="15" spans="1:11" x14ac:dyDescent="0.25">
      <c r="A15" s="4"/>
      <c r="B15" s="5" t="s">
        <v>9</v>
      </c>
      <c r="C15" s="12"/>
      <c r="D15" s="12"/>
      <c r="E15" s="13">
        <v>-31524</v>
      </c>
      <c r="F15" s="12">
        <v>-56984</v>
      </c>
      <c r="G15" s="13">
        <v>2351</v>
      </c>
      <c r="H15" s="12"/>
      <c r="I15" s="12">
        <v>6213</v>
      </c>
      <c r="J15" s="45"/>
    </row>
    <row r="16" spans="1:11" x14ac:dyDescent="0.25">
      <c r="A16" s="4"/>
      <c r="B16" s="6" t="s">
        <v>23</v>
      </c>
      <c r="C16" s="15"/>
      <c r="D16" s="12"/>
      <c r="E16" s="13">
        <v>-358488</v>
      </c>
      <c r="F16" s="12">
        <v>-654295</v>
      </c>
      <c r="G16" s="38">
        <v>18847</v>
      </c>
      <c r="H16" s="12"/>
      <c r="I16" s="12">
        <v>6946</v>
      </c>
      <c r="J16" s="45"/>
    </row>
    <row r="17" spans="1:10" ht="24" x14ac:dyDescent="0.25">
      <c r="A17" s="7"/>
      <c r="B17" s="56" t="s">
        <v>34</v>
      </c>
      <c r="C17" s="16"/>
      <c r="D17" s="17"/>
      <c r="E17" s="18">
        <v>703563</v>
      </c>
      <c r="F17" s="17">
        <v>269147</v>
      </c>
      <c r="G17" s="39">
        <v>817726</v>
      </c>
      <c r="H17" s="17"/>
      <c r="I17" s="17">
        <v>337451</v>
      </c>
      <c r="J17" s="46"/>
    </row>
    <row r="18" spans="1:10" x14ac:dyDescent="0.25">
      <c r="A18" s="88" t="s">
        <v>10</v>
      </c>
      <c r="B18" s="89"/>
      <c r="C18" s="19">
        <f>8433+825358</f>
        <v>833791</v>
      </c>
      <c r="D18" s="37">
        <v>21968</v>
      </c>
      <c r="E18" s="19"/>
      <c r="F18" s="19"/>
      <c r="G18" s="37"/>
      <c r="H18" s="19">
        <f>SUM(D18:G18)</f>
        <v>21968</v>
      </c>
      <c r="I18" s="19">
        <v>173876</v>
      </c>
      <c r="J18" s="47">
        <f>C18+H18+I18</f>
        <v>1029635</v>
      </c>
    </row>
    <row r="19" spans="1:10" ht="24.75" customHeight="1" x14ac:dyDescent="0.25">
      <c r="A19" s="94" t="s">
        <v>33</v>
      </c>
      <c r="B19" s="95"/>
      <c r="C19" s="57">
        <f>3369+6293</f>
        <v>9662</v>
      </c>
      <c r="D19" s="58"/>
      <c r="E19" s="57"/>
      <c r="F19" s="57">
        <v>60280</v>
      </c>
      <c r="G19" s="58">
        <v>37206</v>
      </c>
      <c r="H19" s="57">
        <f>SUM(D19:G19)</f>
        <v>97486</v>
      </c>
      <c r="I19" s="57">
        <v>84392</v>
      </c>
      <c r="J19" s="59">
        <f>I19+C19+H19</f>
        <v>191540</v>
      </c>
    </row>
    <row r="20" spans="1:10" x14ac:dyDescent="0.25">
      <c r="A20" s="86" t="s">
        <v>11</v>
      </c>
      <c r="B20" s="87"/>
      <c r="C20" s="12">
        <f>5300+373484</f>
        <v>378784</v>
      </c>
      <c r="D20" s="15">
        <v>241770</v>
      </c>
      <c r="E20" s="12">
        <v>68817</v>
      </c>
      <c r="F20" s="12">
        <v>94825</v>
      </c>
      <c r="G20" s="15">
        <v>21187</v>
      </c>
      <c r="H20" s="12">
        <f>SUM(D20:G20)</f>
        <v>426599</v>
      </c>
      <c r="I20" s="48">
        <v>170097</v>
      </c>
      <c r="J20" s="49">
        <f t="shared" ref="J20:J28" si="1">C20+H20+I20</f>
        <v>975480</v>
      </c>
    </row>
    <row r="21" spans="1:10" x14ac:dyDescent="0.25">
      <c r="A21" s="90" t="s">
        <v>19</v>
      </c>
      <c r="B21" s="91"/>
      <c r="C21" s="20">
        <f>66756+1936</f>
        <v>68692</v>
      </c>
      <c r="D21" s="43"/>
      <c r="E21" s="17">
        <v>9377</v>
      </c>
      <c r="F21" s="17">
        <v>42576</v>
      </c>
      <c r="G21" s="16">
        <f>27485+2</f>
        <v>27487</v>
      </c>
      <c r="H21" s="17">
        <f>SUM(D21:G21)</f>
        <v>79440</v>
      </c>
      <c r="I21" s="50">
        <v>40419</v>
      </c>
      <c r="J21" s="51">
        <f t="shared" si="1"/>
        <v>188551</v>
      </c>
    </row>
    <row r="22" spans="1:10" ht="15" customHeight="1" x14ac:dyDescent="0.25">
      <c r="A22" s="79" t="s">
        <v>27</v>
      </c>
      <c r="B22" s="80"/>
      <c r="C22" s="21"/>
      <c r="D22" s="19"/>
      <c r="E22" s="22"/>
      <c r="F22" s="19"/>
      <c r="G22" s="40"/>
      <c r="H22" s="19">
        <f t="shared" ref="H22:H28" si="2">SUM(D22:G22)</f>
        <v>0</v>
      </c>
      <c r="I22" s="52"/>
      <c r="J22" s="53">
        <f t="shared" si="1"/>
        <v>0</v>
      </c>
    </row>
    <row r="23" spans="1:10" ht="42" customHeight="1" x14ac:dyDescent="0.25">
      <c r="A23" s="98" t="s">
        <v>12</v>
      </c>
      <c r="B23" s="99"/>
      <c r="C23" s="30"/>
      <c r="D23" s="12">
        <v>625782</v>
      </c>
      <c r="E23" s="13">
        <v>188329</v>
      </c>
      <c r="F23" s="12">
        <v>883350</v>
      </c>
      <c r="G23" s="38">
        <v>85083</v>
      </c>
      <c r="H23" s="12">
        <f>SUM(D23:G23)</f>
        <v>1782544</v>
      </c>
      <c r="I23" s="24">
        <v>198060</v>
      </c>
      <c r="J23" s="49">
        <f>C23+H23+I23</f>
        <v>1980604</v>
      </c>
    </row>
    <row r="24" spans="1:10" ht="51.75" customHeight="1" x14ac:dyDescent="0.25">
      <c r="A24" s="98" t="s">
        <v>31</v>
      </c>
      <c r="B24" s="99"/>
      <c r="C24" s="30"/>
      <c r="D24" s="12">
        <v>703563</v>
      </c>
      <c r="E24" s="13">
        <v>198791</v>
      </c>
      <c r="F24" s="12">
        <v>727491</v>
      </c>
      <c r="G24" s="38">
        <v>174466</v>
      </c>
      <c r="H24" s="12">
        <f>SUM(D24:G24)</f>
        <v>1804311</v>
      </c>
      <c r="I24" s="24"/>
      <c r="J24" s="49">
        <f>C24+H24+I24</f>
        <v>1804311</v>
      </c>
    </row>
    <row r="25" spans="1:10" ht="31.5" customHeight="1" x14ac:dyDescent="0.25">
      <c r="A25" s="100" t="s">
        <v>32</v>
      </c>
      <c r="B25" s="101"/>
      <c r="C25" s="23"/>
      <c r="D25" s="12"/>
      <c r="E25" s="13"/>
      <c r="F25" s="12"/>
      <c r="G25" s="38"/>
      <c r="H25" s="12">
        <f t="shared" si="2"/>
        <v>0</v>
      </c>
      <c r="I25" s="24">
        <v>191540</v>
      </c>
      <c r="J25" s="49">
        <f t="shared" si="1"/>
        <v>191540</v>
      </c>
    </row>
    <row r="26" spans="1:10" ht="25.5" customHeight="1" x14ac:dyDescent="0.25">
      <c r="A26" s="100" t="s">
        <v>13</v>
      </c>
      <c r="B26" s="101"/>
      <c r="C26" s="23"/>
      <c r="D26" s="12"/>
      <c r="E26" s="13"/>
      <c r="F26" s="12"/>
      <c r="G26" s="38"/>
      <c r="H26" s="12">
        <f t="shared" si="2"/>
        <v>0</v>
      </c>
      <c r="I26" s="13"/>
      <c r="J26" s="49">
        <f t="shared" si="1"/>
        <v>0</v>
      </c>
    </row>
    <row r="27" spans="1:10" ht="15" customHeight="1" x14ac:dyDescent="0.25">
      <c r="A27" s="100" t="s">
        <v>20</v>
      </c>
      <c r="B27" s="101"/>
      <c r="C27" s="23"/>
      <c r="D27" s="12"/>
      <c r="E27" s="13"/>
      <c r="F27" s="12"/>
      <c r="G27" s="38"/>
      <c r="H27" s="12">
        <f t="shared" si="2"/>
        <v>0</v>
      </c>
      <c r="I27" s="13"/>
      <c r="J27" s="49">
        <f t="shared" si="1"/>
        <v>0</v>
      </c>
    </row>
    <row r="28" spans="1:10" ht="15" customHeight="1" x14ac:dyDescent="0.25">
      <c r="A28" s="104" t="s">
        <v>24</v>
      </c>
      <c r="B28" s="105"/>
      <c r="C28" s="25"/>
      <c r="D28" s="17"/>
      <c r="E28" s="18"/>
      <c r="F28" s="17"/>
      <c r="G28" s="39"/>
      <c r="H28" s="17">
        <f t="shared" si="2"/>
        <v>0</v>
      </c>
      <c r="I28" s="18"/>
      <c r="J28" s="51">
        <f t="shared" si="1"/>
        <v>0</v>
      </c>
    </row>
    <row r="29" spans="1:10" x14ac:dyDescent="0.25">
      <c r="A29" s="84" t="s">
        <v>14</v>
      </c>
      <c r="B29" s="85"/>
      <c r="C29" s="10">
        <f>C30+C31</f>
        <v>1290929</v>
      </c>
      <c r="D29" s="9">
        <f>SUM(D30,D31)</f>
        <v>1593083</v>
      </c>
      <c r="E29" s="10">
        <f>SUM(E30:E31)</f>
        <v>1794659</v>
      </c>
      <c r="F29" s="9">
        <f>SUM(F30:F31)</f>
        <v>2222148</v>
      </c>
      <c r="G29" s="41">
        <f t="shared" ref="G29" si="3">SUM(G30:G31)</f>
        <v>1208537</v>
      </c>
      <c r="H29" s="9">
        <f>SUM(H30:H31)</f>
        <v>4212348</v>
      </c>
      <c r="I29" s="9">
        <f>SUM(I30:I31)</f>
        <v>1195835</v>
      </c>
      <c r="J29" s="54">
        <f>SUM(J30:J31)</f>
        <v>6361661</v>
      </c>
    </row>
    <row r="30" spans="1:10" x14ac:dyDescent="0.25">
      <c r="A30" s="102" t="s">
        <v>21</v>
      </c>
      <c r="B30" s="103"/>
      <c r="C30" s="26">
        <f>83858+1207071</f>
        <v>1290929</v>
      </c>
      <c r="D30" s="44">
        <v>263738</v>
      </c>
      <c r="E30" s="26">
        <v>1381033</v>
      </c>
      <c r="F30" s="27">
        <v>527465</v>
      </c>
      <c r="G30" s="42">
        <f>871084+2</f>
        <v>871086</v>
      </c>
      <c r="H30" s="27">
        <f>SUM(D30:G30)</f>
        <v>3043322</v>
      </c>
      <c r="I30" s="27">
        <v>806235</v>
      </c>
      <c r="J30" s="61">
        <f>C30+H30+I30</f>
        <v>5140486</v>
      </c>
    </row>
    <row r="31" spans="1:10" x14ac:dyDescent="0.25">
      <c r="A31" s="106" t="s">
        <v>22</v>
      </c>
      <c r="B31" s="107"/>
      <c r="C31" s="28">
        <f>C32+C33</f>
        <v>0</v>
      </c>
      <c r="D31" s="29">
        <f t="shared" ref="D31:J31" si="4">SUM(D32:D33)</f>
        <v>1329345</v>
      </c>
      <c r="E31" s="29">
        <f t="shared" si="4"/>
        <v>413626</v>
      </c>
      <c r="F31" s="29">
        <f t="shared" si="4"/>
        <v>1694683</v>
      </c>
      <c r="G31" s="29">
        <f t="shared" si="4"/>
        <v>337451</v>
      </c>
      <c r="H31" s="29">
        <f t="shared" si="4"/>
        <v>1169026</v>
      </c>
      <c r="I31" s="29">
        <f t="shared" si="4"/>
        <v>389600</v>
      </c>
      <c r="J31" s="45">
        <f t="shared" si="4"/>
        <v>1221175</v>
      </c>
    </row>
    <row r="32" spans="1:10" x14ac:dyDescent="0.25">
      <c r="A32" s="77" t="s">
        <v>1</v>
      </c>
      <c r="B32" s="78"/>
      <c r="C32" s="30">
        <f>SUM(C18:C21)-C30</f>
        <v>0</v>
      </c>
      <c r="D32" s="12">
        <f>SUM(D14:D28)-D30</f>
        <v>1329345</v>
      </c>
      <c r="E32" s="12">
        <f>SUM(E14:E28)-E30</f>
        <v>413626</v>
      </c>
      <c r="F32" s="12">
        <f>SUM(F14:F28)-F30-F33</f>
        <v>863108</v>
      </c>
      <c r="G32" s="12">
        <f>SUM(G14:G28)-G30-G33</f>
        <v>337451</v>
      </c>
      <c r="H32" s="31">
        <f>G32</f>
        <v>337451</v>
      </c>
      <c r="I32" s="20">
        <v>0</v>
      </c>
      <c r="J32" s="46">
        <v>0</v>
      </c>
    </row>
    <row r="33" spans="1:10" x14ac:dyDescent="0.25">
      <c r="A33" s="96" t="s">
        <v>25</v>
      </c>
      <c r="B33" s="97"/>
      <c r="C33" s="32">
        <v>0</v>
      </c>
      <c r="D33" s="33">
        <v>0</v>
      </c>
      <c r="E33" s="34"/>
      <c r="F33" s="33">
        <f>831575</f>
        <v>831575</v>
      </c>
      <c r="G33" s="34"/>
      <c r="H33" s="35">
        <f>F33</f>
        <v>831575</v>
      </c>
      <c r="I33" s="36">
        <f>SUM(I14:I28)-I30</f>
        <v>389600</v>
      </c>
      <c r="J33" s="55">
        <f>I33+F33</f>
        <v>1221175</v>
      </c>
    </row>
    <row r="35" spans="1:10" ht="15.75" x14ac:dyDescent="0.25">
      <c r="A35" s="1"/>
    </row>
  </sheetData>
  <mergeCells count="32">
    <mergeCell ref="A33:B33"/>
    <mergeCell ref="A23:B23"/>
    <mergeCell ref="A25:B25"/>
    <mergeCell ref="A26:B26"/>
    <mergeCell ref="A27:B27"/>
    <mergeCell ref="A29:B29"/>
    <mergeCell ref="A30:B30"/>
    <mergeCell ref="A28:B28"/>
    <mergeCell ref="A31:B31"/>
    <mergeCell ref="A24:B24"/>
    <mergeCell ref="J10:J11"/>
    <mergeCell ref="A7:J7"/>
    <mergeCell ref="A8:J8"/>
    <mergeCell ref="A9:J9"/>
    <mergeCell ref="A32:B32"/>
    <mergeCell ref="A22:B22"/>
    <mergeCell ref="A10:B11"/>
    <mergeCell ref="D10:H10"/>
    <mergeCell ref="A12:B12"/>
    <mergeCell ref="A13:B13"/>
    <mergeCell ref="A18:B18"/>
    <mergeCell ref="A20:B20"/>
    <mergeCell ref="A21:B21"/>
    <mergeCell ref="C10:C11"/>
    <mergeCell ref="I10:I11"/>
    <mergeCell ref="A19:B19"/>
    <mergeCell ref="A6:I6"/>
    <mergeCell ref="A4:I4"/>
    <mergeCell ref="A5:I5"/>
    <mergeCell ref="A1:J1"/>
    <mergeCell ref="A2:J2"/>
    <mergeCell ref="A3:J3"/>
  </mergeCells>
  <pageMargins left="0.78740157480314965" right="0.78740157480314965" top="1.1811023622047245" bottom="0.59055118110236227" header="0" footer="0"/>
  <pageSetup paperSize="9" scale="74"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7.pielikums_lemuma_551</vt:lpstr>
      <vt:lpstr>'7.pielikums_lemuma_551'!Print_Area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Elina Markaine</dc:creator>
  <cp:lastModifiedBy>Liene Logina</cp:lastModifiedBy>
  <cp:lastPrinted>2019-04-23T07:47:18Z</cp:lastPrinted>
  <dcterms:created xsi:type="dcterms:W3CDTF">2015-01-08T09:25:06Z</dcterms:created>
  <dcterms:modified xsi:type="dcterms:W3CDTF">2019-04-23T07:48:26Z</dcterms:modified>
</cp:coreProperties>
</file>